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https://wks365-my.sharepoint.com/personal/dominik_mueller_wksbern_ch/Documents/01 BM klassisch/Berufsmaturitätsprüfung BMP/Notenrechner/"/>
    </mc:Choice>
  </mc:AlternateContent>
  <xr:revisionPtr revIDLastSave="133" documentId="13_ncr:1_{71C47B9B-E104-4E90-8ADB-1E99389E4323}" xr6:coauthVersionLast="47" xr6:coauthVersionMax="47" xr10:uidLastSave="{981F9F0E-1382-4808-9786-22A02D4C4C8F}"/>
  <bookViews>
    <workbookView xWindow="-120" yWindow="-120" windowWidth="29040" windowHeight="15720" activeTab="1" xr2:uid="{00000000-000D-0000-FFFF-FFFF00000000}"/>
  </bookViews>
  <sheets>
    <sheet name="EFZ BM1 nach BIVO 2023" sheetId="6" r:id="rId1"/>
    <sheet name="BMZ BM1 nach BMV2026" sheetId="2" r:id="rId2"/>
    <sheet name="BMZ Berechnungsregeln" sheetId="5" r:id="rId3"/>
  </sheets>
  <externalReferences>
    <externalReference r:id="rId4"/>
  </externalReferences>
  <definedNames>
    <definedName name="_xlnm.Print_Area" localSheetId="1">'BMZ BM1 nach BMV2026'!$A$1:$T$24</definedName>
    <definedName name="_xlnm.Print_Titles" localSheetId="1">'BMZ BM1 nach BMV2026'!$A:$L</definedName>
    <definedName name="Noten">'BMZ BM1 nach BMV2026'!$D$28:$D$38</definedName>
    <definedName name="Notenwerte">'[1]M-Profil'!#REF!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P10" i="2"/>
  <c r="N5" i="2" l="1"/>
  <c r="N6" i="2"/>
  <c r="N7" i="2"/>
  <c r="N8" i="2"/>
  <c r="N9" i="2"/>
  <c r="N10" i="2"/>
  <c r="N11" i="2"/>
  <c r="N12" i="2"/>
  <c r="N4" i="2"/>
  <c r="F23" i="6"/>
  <c r="D10" i="6"/>
  <c r="B10" i="6"/>
  <c r="F12" i="6" l="1"/>
  <c r="F25" i="6" s="1"/>
  <c r="F26" i="6" s="1"/>
  <c r="O12" i="2"/>
  <c r="O5" i="2" l="1"/>
  <c r="P5" i="2" s="1"/>
  <c r="O6" i="2"/>
  <c r="P6" i="2" s="1"/>
  <c r="O7" i="2"/>
  <c r="P7" i="2" s="1"/>
  <c r="O8" i="2"/>
  <c r="P8" i="2" s="1"/>
  <c r="O9" i="2"/>
  <c r="P9" i="2" s="1"/>
  <c r="O4" i="2"/>
  <c r="P4" i="2" s="1"/>
  <c r="P12" i="2" l="1"/>
  <c r="P14" i="2" s="1"/>
  <c r="R11" i="2" l="1"/>
  <c r="R10" i="2"/>
  <c r="R9" i="2"/>
  <c r="S7" i="2" l="1"/>
  <c r="R8" i="2"/>
  <c r="R12" i="2"/>
  <c r="S10" i="2"/>
  <c r="S9" i="2"/>
  <c r="R7" i="2" l="1"/>
  <c r="R4" i="2"/>
  <c r="S4" i="2"/>
  <c r="R5" i="2"/>
  <c r="R6" i="2"/>
  <c r="S6" i="2"/>
  <c r="S12" i="2"/>
  <c r="S8" i="2"/>
  <c r="S11" i="2"/>
  <c r="S5" i="2"/>
  <c r="P15" i="2" l="1"/>
  <c r="P16" i="2"/>
  <c r="N1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K4" authorId="0" shapeId="0" xr:uid="{00000000-0006-0000-00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Abschlussprüfung, gerundet auf 0.1</t>
        </r>
      </text>
    </comment>
    <comment ref="K5" authorId="0" shapeId="0" xr:uid="{00000000-0006-0000-0000-000002000000}">
      <text>
        <r>
          <rPr>
            <sz val="9"/>
            <color indexed="81"/>
            <rFont val="Segoe UI"/>
            <family val="2"/>
          </rPr>
          <t>Umrechnung der Punkte aus Sprachdiplomen gemäss Notenrechner</t>
        </r>
      </text>
    </comment>
    <comment ref="K6" authorId="0" shapeId="0" xr:uid="{00000000-0006-0000-0000-000003000000}">
      <text>
        <r>
          <rPr>
            <sz val="9"/>
            <color indexed="81"/>
            <rFont val="Segoe UI"/>
            <family val="2"/>
          </rPr>
          <t>Umrechnung der Punkte aus Sprachdiplomen gemäss Notenrechner</t>
        </r>
      </text>
    </comment>
    <comment ref="K7" authorId="0" shapeId="0" xr:uid="{00000000-0006-0000-0000-000004000000}">
      <text>
        <r>
          <rPr>
            <sz val="9"/>
            <color indexed="81"/>
            <rFont val="Segoe UI"/>
            <family val="2"/>
          </rPr>
          <t>schriftliche Abschlussprüfung, gerundet auf ganze oder halbe Note</t>
        </r>
      </text>
    </comment>
    <comment ref="K8" authorId="0" shapeId="0" xr:uid="{00000000-0006-0000-0000-000005000000}">
      <text>
        <r>
          <rPr>
            <sz val="9"/>
            <color indexed="81"/>
            <rFont val="Segoe UI"/>
            <family val="2"/>
          </rPr>
          <t>schriftliche Abschlussprüfung, gerundet auf ganze oder halbe Note</t>
        </r>
      </text>
    </comment>
    <comment ref="K9" authorId="0" shapeId="0" xr:uid="{00000000-0006-0000-0000-000006000000}">
      <text>
        <r>
          <rPr>
            <sz val="9"/>
            <color indexed="81"/>
            <rFont val="Segoe UI"/>
            <family val="2"/>
          </rPr>
          <t>schriftliche Abschlussprüfung , gerundet auf ganze oder halbe Note</t>
        </r>
      </text>
    </comment>
    <comment ref="G12" authorId="0" shapeId="0" xr:uid="{00000000-0006-0000-0000-000007000000}">
      <text>
        <r>
          <rPr>
            <sz val="9"/>
            <color indexed="81"/>
            <rFont val="Segoe UI"/>
            <family val="2"/>
          </rPr>
          <t>Durchschnitt aus IDAF 1 und 2, gerundet auf ganze oder halbe Note</t>
        </r>
      </text>
    </comment>
    <comment ref="H12" authorId="0" shapeId="0" xr:uid="{00000000-0006-0000-0000-000008000000}">
      <text>
        <r>
          <rPr>
            <sz val="9"/>
            <color indexed="81"/>
            <rFont val="Segoe UI"/>
            <family val="2"/>
          </rPr>
          <t>Durchschnitt aus IDAF 3 und 4, gerundet auf ganze oder halbe Note</t>
        </r>
      </text>
    </comment>
    <comment ref="K12" authorId="0" shapeId="0" xr:uid="{00000000-0006-0000-0000-000009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sharedStrings.xml><?xml version="1.0" encoding="utf-8"?>
<sst xmlns="http://schemas.openxmlformats.org/spreadsheetml/2006/main" count="175" uniqueCount="107">
  <si>
    <t>Übernommen und angepasst vom Notenrechner EFZ des kaufmännischen Verbands vom 30. März 2022</t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</si>
  <si>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</si>
  <si>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</si>
  <si>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Calibri"/>
        <family val="2"/>
        <scheme val="minor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</si>
  <si>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</si>
  <si>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Calibri"/>
        <family val="2"/>
        <scheme val="minor"/>
      </rPr>
      <t>(Rundung auf halbe und ganze Noten)</t>
    </r>
  </si>
  <si>
    <t>Berufskenntnisse und Allgemeinbildung
(Berufsfachschule)
HKB A - HKB E
Wahlpflichtbereich (WPB) und Option</t>
  </si>
  <si>
    <t>Betrieblicher Kompetenznachweis 1</t>
  </si>
  <si>
    <t>überbetrieblicher Kompetenznachweis 1</t>
  </si>
  <si>
    <t>Semesterzeugnisnote 1 (HKB A - HKB E + WPB)</t>
  </si>
  <si>
    <t>dispensiert</t>
  </si>
  <si>
    <t>Betrieblicher Kompetenznachweis 2</t>
  </si>
  <si>
    <t>überbetrieblicher Kompetenznachweis 2</t>
  </si>
  <si>
    <t>Semesterzeugnisnote 2 (HKB A - HKB E + WPB)</t>
  </si>
  <si>
    <t>Betrieblicher Kompetenznachweis 3</t>
  </si>
  <si>
    <t>Semesterzeugnisnote 3 (HKB A - HKB E + WPB)</t>
  </si>
  <si>
    <t>Betrieblicher Kompetenznachweis 4</t>
  </si>
  <si>
    <t>Semesterzeugnisnote 4 (HKB A - HKB E + WPB)</t>
  </si>
  <si>
    <t>Betrieblicher Kompetenznachweis 5</t>
  </si>
  <si>
    <t>Semesterzeugnisnote 5 (HKB A - HKB C + Option)</t>
  </si>
  <si>
    <t>Betrieblicher Kompetenznachweis 6</t>
  </si>
  <si>
    <t>Semesterzeugnisnote 6 (HKB B + HKB C + Option)</t>
  </si>
  <si>
    <r>
      <t xml:space="preserve">Erfahrungsnote = Mittelwert der
6 betrieblichen KN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</si>
  <si>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Erfahrungsnote = Mittelwert der
2 üK-KN
</t>
    </r>
    <r>
      <rPr>
        <sz val="10"/>
        <color theme="1"/>
        <rFont val="Calibri"/>
        <family val="2"/>
        <scheme val="minor"/>
      </rPr>
      <t>(Rundung auf halbe und ganze Noten)</t>
    </r>
  </si>
  <si>
    <r>
      <t xml:space="preserve">Erfahrungsnote = Mittelwert der
6 Semesterzeugnisnoten
</t>
    </r>
    <r>
      <rPr>
        <sz val="10"/>
        <color theme="1"/>
        <rFont val="Calibri"/>
        <family val="2"/>
        <scheme val="minor"/>
      </rPr>
      <t>(Rundung auf halbe und ganze Noten)</t>
    </r>
  </si>
  <si>
    <t>keine</t>
  </si>
  <si>
    <t>Gewichtung</t>
  </si>
  <si>
    <r>
      <rPr>
        <b/>
        <sz val="12"/>
        <color theme="1"/>
        <rFont val="Calibri"/>
        <family val="2"/>
        <scheme val="minor"/>
      </rPr>
      <t xml:space="preserve">Erfahrungsnote gesamt </t>
    </r>
    <r>
      <rPr>
        <sz val="10"/>
        <color theme="1"/>
        <rFont val="Calibri"/>
        <family val="2"/>
        <scheme val="minor"/>
      </rPr>
      <t>(Mittel der aus der Summe und Gewichtung der beiden Qualifikationsbereiche, gerundet auf eine Dezimalstelle):</t>
    </r>
  </si>
  <si>
    <r>
      <rPr>
        <b/>
        <sz val="12"/>
        <color theme="1"/>
        <rFont val="Calibri"/>
        <family val="2"/>
        <scheme val="minor"/>
      </rPr>
      <t>Praktische Arbeit (Gewichtungsanteil QV 30% - Fallnote -</t>
    </r>
    <r>
      <rPr>
        <sz val="12"/>
        <color theme="1"/>
        <rFont val="Calibri"/>
        <family val="2"/>
        <scheme val="minor"/>
      </rPr>
      <t xml:space="preserve"> halbe oder ganze Noten)</t>
    </r>
  </si>
  <si>
    <t>Abschlussprüfungen in Berufskenntnisse und Allgemeinbildung (Gewichtungsanteil QV 30% - Fallnote)</t>
  </si>
  <si>
    <t>Handlungskompetenzbereich</t>
  </si>
  <si>
    <t>Art der Prüfung</t>
  </si>
  <si>
    <t>Anteil Gewichtung</t>
  </si>
  <si>
    <t>HKB A</t>
  </si>
  <si>
    <t>30 Min mündlich</t>
  </si>
  <si>
    <t>Präsentation und Anwendung</t>
  </si>
  <si>
    <t>0% - halbe ganze Note</t>
  </si>
  <si>
    <t>HKB B</t>
  </si>
  <si>
    <t>75 Min schriftlich</t>
  </si>
  <si>
    <t>Fallarbeit mit Teilaufgaben</t>
  </si>
  <si>
    <t>25% - halbe ganze Note</t>
  </si>
  <si>
    <t>HKB C</t>
  </si>
  <si>
    <t>Handlungssimulationen (+Fremdsprache)</t>
  </si>
  <si>
    <t>HKB D</t>
  </si>
  <si>
    <t>30 Min. mündlich</t>
  </si>
  <si>
    <t>Rollenspiele und Anwendung (+ Fremdsprache)</t>
  </si>
  <si>
    <t>HKB E</t>
  </si>
  <si>
    <t>75 Min. schriftlich</t>
  </si>
  <si>
    <t>Berufskenntnisse und Allgemeinbildung gesamt (Mittel aus der Summe der vier Qualifikationsbereiche, gerundet auf eine Dezimalstelle)</t>
  </si>
  <si>
    <t>Gesamtresultat (Mittel aus der Summe der drei Qualifikationsbereiche inkl. Gewichtung, gerundet auf eine Dezimalstelle)</t>
  </si>
  <si>
    <t xml:space="preserve">Das Qualifikationsverfahren mit Abschlussprüfung ist bestanden, wenn: </t>
  </si>
  <si>
    <t xml:space="preserve">a. der Qualifikationsbereich «praktische Arbeit» mindestens mit der Note 4 bewertet wird; </t>
  </si>
  <si>
    <t xml:space="preserve">b. der Qualifikationsbereich «Berufskenntnisse und Allgemeinbildung» mindestens mit der Note 4 bewertet wird; und </t>
  </si>
  <si>
    <t>c. die Gesamtnote mindestens 4 beträgt.</t>
  </si>
  <si>
    <t>Name:</t>
  </si>
  <si>
    <t>Berufsmaturitätszeugnis (BMZ)</t>
  </si>
  <si>
    <t>1. Jahr</t>
  </si>
  <si>
    <t>2. Jahr</t>
  </si>
  <si>
    <t>3. Jahr</t>
  </si>
  <si>
    <t>1. Sem.</t>
  </si>
  <si>
    <t>2. Sem.</t>
  </si>
  <si>
    <t>3. Sem.</t>
  </si>
  <si>
    <t>4. Sem.</t>
  </si>
  <si>
    <t>5. Sem.</t>
  </si>
  <si>
    <t>6. Sem.</t>
  </si>
  <si>
    <t>Prüfung</t>
  </si>
  <si>
    <t>ERFA</t>
  </si>
  <si>
    <t>Fachnote</t>
  </si>
  <si>
    <t>Gewicht</t>
  </si>
  <si>
    <t>Minus-
punkte</t>
  </si>
  <si>
    <t>Noten
&lt; 4.0</t>
  </si>
  <si>
    <t>Deutsch</t>
  </si>
  <si>
    <t>Französisch</t>
  </si>
  <si>
    <t>Englisch</t>
  </si>
  <si>
    <t>Mathematik</t>
  </si>
  <si>
    <t>Finanz- und Rechungswesen</t>
  </si>
  <si>
    <t>Wirtschaft und Recht</t>
  </si>
  <si>
    <t>Geschichte und Politik</t>
  </si>
  <si>
    <t>Technik und Umwelt</t>
  </si>
  <si>
    <t>Durchschnitt</t>
  </si>
  <si>
    <t>mindestens 4.0</t>
  </si>
  <si>
    <t>Minuspunkte</t>
  </si>
  <si>
    <t>maximal 2.0 Punkte</t>
  </si>
  <si>
    <t># Noten unter 4.0</t>
  </si>
  <si>
    <t>maximal 2</t>
  </si>
  <si>
    <t>Notenberechnung - BM Wirtschaft: Gewichtung und Rundungsregeln</t>
  </si>
  <si>
    <t>Fachnoten</t>
  </si>
  <si>
    <t>Notenbestandteile</t>
  </si>
  <si>
    <t>Rundung Note</t>
  </si>
  <si>
    <t>Rundung Fachnote</t>
  </si>
  <si>
    <t>Gewichtung der 9 Qualifikationsbereiche</t>
  </si>
  <si>
    <t>Ganze oder halbe Note</t>
  </si>
  <si>
    <t xml:space="preserve">Ganze oder halbe Note </t>
  </si>
  <si>
    <t>1/9</t>
  </si>
  <si>
    <t>ERFA-Note
Mittel aller Semesternoten</t>
  </si>
  <si>
    <t>Umrechnung Sprachdiplom</t>
  </si>
  <si>
    <t>Schriftliche Prüfung</t>
  </si>
  <si>
    <t>Finanz- und Rechnungswesen</t>
  </si>
  <si>
    <t>50%</t>
  </si>
  <si>
    <t>Interdisziplinäres Arbeiten</t>
  </si>
  <si>
    <t>IDPA</t>
  </si>
  <si>
    <t>ERFA-Note
Mittel beider Semesternoten IDAF 1-4</t>
  </si>
  <si>
    <t>Gültig für Berufsmaturitätszeugnisse nach BMV2026</t>
  </si>
  <si>
    <t>Schriftliche Prüfung + mündliche Prüfung, je auf 0.5 gerundet</t>
  </si>
  <si>
    <t>Durchschnitt auf 0.1 gerundet</t>
  </si>
  <si>
    <t>auf 0.1 gerundet</t>
  </si>
  <si>
    <t>Fächer Typ Wirtschaft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</si>
</sst>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2">
    <xf numFmtId="0" fontId="0" fillId="0" borderId="0"/>
    <xf numFmtId="0" fontId="10" fillId="0" borderId="0"/>
  </cellStyleXfs>
  <cellXfs count="13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12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center" vertical="center" wrapText="1"/>
    </xf>
    <xf numFmtId="9" fontId="0" fillId="5" borderId="4" xfId="0" applyNumberForma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9" fontId="0" fillId="6" borderId="4" xfId="0" applyNumberFormat="1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 wrapText="1"/>
    </xf>
    <xf numFmtId="49" fontId="0" fillId="6" borderId="4" xfId="0" applyNumberFormat="1" applyFill="1" applyBorder="1" applyAlignment="1">
      <alignment horizontal="center" vertical="center" wrapText="1"/>
    </xf>
    <xf numFmtId="9" fontId="0" fillId="5" borderId="4" xfId="0" applyNumberFormat="1" applyFill="1" applyBorder="1" applyAlignment="1">
      <alignment horizontal="center" vertical="center"/>
    </xf>
    <xf numFmtId="49" fontId="0" fillId="5" borderId="4" xfId="0" applyNumberFormat="1" applyFill="1" applyBorder="1" applyAlignment="1">
      <alignment horizontal="center" vertical="center"/>
    </xf>
    <xf numFmtId="0" fontId="9" fillId="3" borderId="0" xfId="0" applyFont="1" applyFill="1"/>
    <xf numFmtId="0" fontId="0" fillId="5" borderId="4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left" vertical="center" wrapText="1"/>
    </xf>
    <xf numFmtId="9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/>
    </xf>
    <xf numFmtId="0" fontId="0" fillId="7" borderId="0" xfId="0" applyFill="1" applyAlignment="1" applyProtection="1">
      <alignment horizontal="left"/>
      <protection locked="0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3" fillId="8" borderId="8" xfId="1" applyFont="1" applyFill="1" applyBorder="1" applyAlignment="1">
      <alignment vertical="center"/>
    </xf>
    <xf numFmtId="0" fontId="13" fillId="8" borderId="9" xfId="1" applyFont="1" applyFill="1" applyBorder="1" applyAlignment="1">
      <alignment horizontal="center" vertical="center"/>
    </xf>
    <xf numFmtId="0" fontId="13" fillId="8" borderId="9" xfId="1" applyFont="1" applyFill="1" applyBorder="1" applyAlignment="1">
      <alignment vertical="center"/>
    </xf>
    <xf numFmtId="0" fontId="13" fillId="8" borderId="10" xfId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1" fillId="9" borderId="8" xfId="1" applyFont="1" applyFill="1" applyBorder="1" applyAlignment="1">
      <alignment vertical="center" wrapText="1"/>
    </xf>
    <xf numFmtId="0" fontId="11" fillId="9" borderId="10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10" borderId="8" xfId="1" applyFont="1" applyFill="1" applyBorder="1" applyAlignment="1">
      <alignment horizontal="left" vertical="center" wrapText="1"/>
    </xf>
    <xf numFmtId="0" fontId="11" fillId="10" borderId="10" xfId="1" applyFont="1" applyFill="1" applyBorder="1" applyAlignment="1">
      <alignment horizontal="center" vertical="center" wrapText="1"/>
    </xf>
    <xf numFmtId="0" fontId="11" fillId="0" borderId="0" xfId="1" applyFont="1"/>
    <xf numFmtId="0" fontId="14" fillId="9" borderId="4" xfId="1" applyFont="1" applyFill="1" applyBorder="1"/>
    <xf numFmtId="0" fontId="14" fillId="0" borderId="4" xfId="1" applyFont="1" applyBorder="1" applyAlignment="1" applyProtection="1">
      <alignment horizontal="center" vertical="center"/>
      <protection locked="0"/>
    </xf>
    <xf numFmtId="0" fontId="14" fillId="3" borderId="4" xfId="1" applyFont="1" applyFill="1" applyBorder="1"/>
    <xf numFmtId="0" fontId="14" fillId="10" borderId="4" xfId="1" applyFont="1" applyFill="1" applyBorder="1"/>
    <xf numFmtId="0" fontId="14" fillId="0" borderId="0" xfId="1" applyFont="1"/>
    <xf numFmtId="0" fontId="14" fillId="3" borderId="11" xfId="1" applyFont="1" applyFill="1" applyBorder="1"/>
    <xf numFmtId="0" fontId="14" fillId="3" borderId="12" xfId="1" applyFont="1" applyFill="1" applyBorder="1" applyAlignment="1">
      <alignment horizontal="center" vertical="center"/>
    </xf>
    <xf numFmtId="0" fontId="14" fillId="0" borderId="13" xfId="1" applyFont="1" applyBorder="1" applyAlignment="1" applyProtection="1">
      <alignment horizontal="center" vertical="center"/>
      <protection locked="0"/>
    </xf>
    <xf numFmtId="0" fontId="14" fillId="3" borderId="14" xfId="1" applyFont="1" applyFill="1" applyBorder="1" applyAlignment="1">
      <alignment horizontal="center" vertical="center"/>
    </xf>
    <xf numFmtId="0" fontId="11" fillId="9" borderId="15" xfId="1" applyFont="1" applyFill="1" applyBorder="1" applyAlignment="1">
      <alignment vertical="center" wrapText="1"/>
    </xf>
    <xf numFmtId="0" fontId="11" fillId="9" borderId="16" xfId="1" applyFont="1" applyFill="1" applyBorder="1" applyAlignment="1">
      <alignment horizontal="center" vertical="center"/>
    </xf>
    <xf numFmtId="0" fontId="11" fillId="3" borderId="15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horizontal="center" vertical="center"/>
    </xf>
    <xf numFmtId="0" fontId="11" fillId="10" borderId="15" xfId="1" applyFont="1" applyFill="1" applyBorder="1" applyAlignment="1">
      <alignment vertical="center" wrapText="1"/>
    </xf>
    <xf numFmtId="0" fontId="11" fillId="10" borderId="16" xfId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9" borderId="17" xfId="1" applyFont="1" applyFill="1" applyBorder="1"/>
    <xf numFmtId="9" fontId="11" fillId="9" borderId="18" xfId="1" applyNumberFormat="1" applyFont="1" applyFill="1" applyBorder="1" applyAlignment="1">
      <alignment horizontal="center" vertical="center"/>
    </xf>
    <xf numFmtId="0" fontId="11" fillId="3" borderId="17" xfId="1" applyFont="1" applyFill="1" applyBorder="1"/>
    <xf numFmtId="9" fontId="11" fillId="3" borderId="18" xfId="1" applyNumberFormat="1" applyFont="1" applyFill="1" applyBorder="1" applyAlignment="1">
      <alignment horizontal="center" vertical="center"/>
    </xf>
    <xf numFmtId="0" fontId="11" fillId="10" borderId="17" xfId="1" applyFont="1" applyFill="1" applyBorder="1"/>
    <xf numFmtId="9" fontId="11" fillId="10" borderId="12" xfId="1" applyNumberFormat="1" applyFont="1" applyFill="1" applyBorder="1" applyAlignment="1">
      <alignment horizontal="center" vertical="center"/>
    </xf>
    <xf numFmtId="0" fontId="14" fillId="8" borderId="17" xfId="1" applyFont="1" applyFill="1" applyBorder="1" applyAlignment="1">
      <alignment vertical="center"/>
    </xf>
    <xf numFmtId="0" fontId="14" fillId="8" borderId="7" xfId="1" applyFont="1" applyFill="1" applyBorder="1" applyAlignment="1">
      <alignment horizontal="center" vertical="center"/>
    </xf>
    <xf numFmtId="0" fontId="14" fillId="8" borderId="7" xfId="1" applyFont="1" applyFill="1" applyBorder="1" applyAlignment="1">
      <alignment vertical="center"/>
    </xf>
    <xf numFmtId="0" fontId="13" fillId="11" borderId="19" xfId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5" fillId="12" borderId="3" xfId="1" applyFont="1" applyFill="1" applyBorder="1" applyAlignment="1">
      <alignment vertical="center"/>
    </xf>
    <xf numFmtId="0" fontId="15" fillId="12" borderId="2" xfId="1" applyFont="1" applyFill="1" applyBorder="1" applyAlignment="1">
      <alignment horizontal="center" vertical="center"/>
    </xf>
    <xf numFmtId="0" fontId="15" fillId="12" borderId="2" xfId="1" applyFont="1" applyFill="1" applyBorder="1" applyAlignment="1">
      <alignment vertical="center"/>
    </xf>
    <xf numFmtId="0" fontId="13" fillId="0" borderId="19" xfId="1" applyFont="1" applyBorder="1" applyAlignment="1" applyProtection="1">
      <alignment horizontal="center" vertical="center"/>
      <protection locked="0"/>
    </xf>
    <xf numFmtId="0" fontId="15" fillId="0" borderId="0" xfId="1" applyFont="1" applyAlignment="1">
      <alignment vertical="center"/>
    </xf>
    <xf numFmtId="0" fontId="13" fillId="13" borderId="3" xfId="1" applyFont="1" applyFill="1" applyBorder="1" applyAlignment="1">
      <alignment horizontal="left" vertical="center"/>
    </xf>
    <xf numFmtId="0" fontId="13" fillId="13" borderId="2" xfId="1" applyFont="1" applyFill="1" applyBorder="1" applyAlignment="1">
      <alignment horizontal="left" vertical="center"/>
    </xf>
    <xf numFmtId="0" fontId="13" fillId="13" borderId="1" xfId="1" applyFont="1" applyFill="1" applyBorder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1" fillId="14" borderId="11" xfId="1" applyFont="1" applyFill="1" applyBorder="1"/>
    <xf numFmtId="0" fontId="11" fillId="14" borderId="0" xfId="1" applyFont="1" applyFill="1" applyAlignment="1">
      <alignment horizontal="left" vertical="center"/>
    </xf>
    <xf numFmtId="0" fontId="11" fillId="14" borderId="0" xfId="1" applyFont="1" applyFill="1"/>
    <xf numFmtId="0" fontId="11" fillId="14" borderId="0" xfId="1" applyFont="1" applyFill="1" applyAlignment="1">
      <alignment horizontal="center" vertical="center"/>
    </xf>
    <xf numFmtId="0" fontId="11" fillId="14" borderId="12" xfId="1" applyFont="1" applyFill="1" applyBorder="1" applyAlignment="1">
      <alignment horizontal="center" vertical="center"/>
    </xf>
    <xf numFmtId="0" fontId="14" fillId="14" borderId="20" xfId="1" applyFont="1" applyFill="1" applyBorder="1"/>
    <xf numFmtId="0" fontId="14" fillId="14" borderId="21" xfId="1" applyFont="1" applyFill="1" applyBorder="1" applyAlignment="1">
      <alignment horizontal="center" vertical="center"/>
    </xf>
    <xf numFmtId="9" fontId="14" fillId="14" borderId="21" xfId="1" applyNumberFormat="1" applyFont="1" applyFill="1" applyBorder="1"/>
    <xf numFmtId="0" fontId="14" fillId="0" borderId="16" xfId="1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 applyProtection="1">
      <alignment horizontal="center" vertical="center"/>
      <protection locked="0"/>
    </xf>
    <xf numFmtId="0" fontId="13" fillId="13" borderId="17" xfId="1" applyFont="1" applyFill="1" applyBorder="1" applyAlignment="1">
      <alignment horizontal="left" vertical="center"/>
    </xf>
    <xf numFmtId="0" fontId="13" fillId="13" borderId="7" xfId="1" applyFont="1" applyFill="1" applyBorder="1" applyAlignment="1">
      <alignment horizontal="left" vertical="center"/>
    </xf>
    <xf numFmtId="0" fontId="13" fillId="15" borderId="19" xfId="1" applyFont="1" applyFill="1" applyBorder="1" applyAlignment="1">
      <alignment horizontal="center" vertical="center"/>
    </xf>
    <xf numFmtId="0" fontId="13" fillId="16" borderId="23" xfId="1" applyFont="1" applyFill="1" applyBorder="1" applyAlignment="1">
      <alignment vertical="center"/>
    </xf>
    <xf numFmtId="0" fontId="13" fillId="16" borderId="24" xfId="1" applyFont="1" applyFill="1" applyBorder="1" applyAlignment="1">
      <alignment horizontal="center" vertical="center"/>
    </xf>
    <xf numFmtId="0" fontId="13" fillId="16" borderId="24" xfId="1" applyFont="1" applyFill="1" applyBorder="1" applyAlignment="1">
      <alignment vertical="center"/>
    </xf>
    <xf numFmtId="0" fontId="13" fillId="16" borderId="25" xfId="1" applyFont="1" applyFill="1" applyBorder="1" applyAlignment="1">
      <alignment horizontal="center" vertical="center"/>
    </xf>
    <xf numFmtId="0" fontId="13" fillId="16" borderId="26" xfId="1" applyFont="1" applyFill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9" fillId="0" borderId="4" xfId="1" applyFont="1" applyBorder="1" applyAlignment="1" applyProtection="1">
      <alignment horizontal="center" vertical="center"/>
      <protection locked="0"/>
    </xf>
    <xf numFmtId="0" fontId="9" fillId="0" borderId="16" xfId="1" applyFont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14" fillId="0" borderId="0" xfId="1" applyFont="1" applyAlignment="1">
      <alignment horizontal="left"/>
    </xf>
    <xf numFmtId="0" fontId="14" fillId="14" borderId="21" xfId="1" applyFont="1" applyFill="1" applyBorder="1" applyAlignment="1">
      <alignment horizontal="left"/>
    </xf>
    <xf numFmtId="0" fontId="0" fillId="5" borderId="6" xfId="0" applyFill="1" applyBorder="1" applyAlignment="1">
      <alignment horizontal="center" vertical="center" textRotation="90" wrapText="1"/>
    </xf>
    <xf numFmtId="0" fontId="0" fillId="5" borderId="5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wrapText="1"/>
    </xf>
    <xf numFmtId="49" fontId="0" fillId="6" borderId="4" xfId="0" applyNumberForma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0" xfId="0" applyAlignment="1" applyProtection="1">
      <alignment horizontal="center"/>
      <protection locked="0"/>
    </xf>
  </cellXfs>
  <cellStyles count="2">
    <cellStyle name="Standard" xfId="0" builtinId="0"/>
    <cellStyle name="Standard 2" xfId="1" xr:uid="{064BD110-DA0C-4B21-B99F-62620E47DBF7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91671</xdr:colOff>
      <xdr:row>16</xdr:row>
      <xdr:rowOff>47625</xdr:rowOff>
    </xdr:from>
    <xdr:to>
      <xdr:col>10</xdr:col>
      <xdr:colOff>494471</xdr:colOff>
      <xdr:row>23</xdr:row>
      <xdr:rowOff>103797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1671" y="3457575"/>
          <a:ext cx="5936825" cy="13896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Wichtige</a:t>
          </a:r>
          <a:r>
            <a:rPr lang="de-CH" sz="1050" b="1" i="1" baseline="0"/>
            <a:t> Hinweise zu den Bestehensnormen:</a:t>
          </a:r>
        </a:p>
        <a:p>
          <a:r>
            <a:rPr lang="de-CH" sz="1050" i="1" baseline="0"/>
            <a:t>Zur Berufsmaturitätsprüfung wird nur zugelassen, wer ins letzte Semester promoviert wurde und eine bewertbare IDPA abgegeben hat.</a:t>
          </a:r>
        </a:p>
        <a:p>
          <a:r>
            <a:rPr lang="de-CH" sz="1050" i="1" baseline="0"/>
            <a:t>Den BM-Ausweis kann nur erwerben, wer abgesehen von den nebenstehenden Bestehensnormen </a:t>
          </a:r>
          <a:r>
            <a:rPr lang="de-CH" sz="105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(BMZ bestanden), </a:t>
          </a:r>
          <a:r>
            <a:rPr lang="de-CH" sz="1050" i="1" baseline="0"/>
            <a:t>auch das eidgenössische Fähigkeitszeugnis erreicht hat (EFZ bestanden).</a:t>
          </a:r>
        </a:p>
        <a:p>
          <a:r>
            <a:rPr lang="de-CH" sz="1050" i="1" baseline="0"/>
            <a:t>Das EFZ besteht nur, wer in den beiden Qualifikationsbereichen "Praktische Arbeit" und "Berufskenntnisse und Allgemeinbildung" sowie im Gesamtdurchschnitt aller Qualifikationsbereiche jeweils mindestens die Note 4.0 erreicht.</a:t>
          </a:r>
          <a:endParaRPr lang="de-CH" sz="1050" i="1"/>
        </a:p>
      </xdr:txBody>
    </xdr:sp>
    <xdr:clientData/>
  </xdr:twoCellAnchor>
  <xdr:twoCellAnchor>
    <xdr:from>
      <xdr:col>0</xdr:col>
      <xdr:colOff>99647</xdr:colOff>
      <xdr:row>13</xdr:row>
      <xdr:rowOff>105508</xdr:rowOff>
    </xdr:from>
    <xdr:to>
      <xdr:col>11</xdr:col>
      <xdr:colOff>1465</xdr:colOff>
      <xdr:row>15</xdr:row>
      <xdr:rowOff>180975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647" y="2943958"/>
          <a:ext cx="5940668" cy="4564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Hinweis zum Ausfüllen:</a:t>
          </a:r>
        </a:p>
        <a:p>
          <a:r>
            <a:rPr lang="de-CH" sz="1050" i="1"/>
            <a:t>Felder mit einer roten Ecke oben rechts enthalten Erläuterungen zur Eingabe.</a:t>
          </a:r>
        </a:p>
      </xdr:txBody>
    </xdr:sp>
    <xdr:clientData/>
  </xdr:twoCellAnchor>
  <xdr:twoCellAnchor>
    <xdr:from>
      <xdr:col>0</xdr:col>
      <xdr:colOff>0</xdr:colOff>
      <xdr:row>24</xdr:row>
      <xdr:rowOff>38100</xdr:rowOff>
    </xdr:from>
    <xdr:to>
      <xdr:col>12</xdr:col>
      <xdr:colOff>19049</xdr:colOff>
      <xdr:row>137</xdr:row>
      <xdr:rowOff>133350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4972050"/>
          <a:ext cx="6153149" cy="857250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</a:t>
          </a:r>
        </a:p>
        <a:p>
          <a:pPr algn="ctr"/>
          <a:r>
            <a:rPr lang="de-CH" sz="1100" baseline="0"/>
            <a:t>Semesterzeugnissen oder treffen Sie realistische Annahmen.</a:t>
          </a:r>
          <a:endParaRPr lang="de-CH" sz="1100"/>
        </a:p>
      </xdr:txBody>
    </xdr:sp>
    <xdr:clientData/>
  </xdr:twoCellAnchor>
  <xdr:twoCellAnchor>
    <xdr:from>
      <xdr:col>12</xdr:col>
      <xdr:colOff>19050</xdr:colOff>
      <xdr:row>24</xdr:row>
      <xdr:rowOff>38100</xdr:rowOff>
    </xdr:from>
    <xdr:to>
      <xdr:col>20</xdr:col>
      <xdr:colOff>0</xdr:colOff>
      <xdr:row>137</xdr:row>
      <xdr:rowOff>133350</xdr:rowOff>
    </xdr:to>
    <xdr:sp macro="" textlink="">
      <xdr:nvSpPr>
        <xdr:cNvPr id="5" name="Legende mit Pfeil nach ob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153150" y="4972050"/>
          <a:ext cx="3600450" cy="857250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</a:t>
          </a:r>
        </a:p>
        <a:p>
          <a:pPr algn="ctr"/>
          <a:r>
            <a:rPr lang="de-CH" sz="1100" baseline="0"/>
            <a:t>Ihrer Angaben links ausgefüllt.</a:t>
          </a:r>
          <a:endParaRPr lang="de-C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ERG~1.PFI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1ACF-7B74-47F9-8A54-E91211993B7B}">
  <dimension ref="A1:F29"/>
  <sheetViews>
    <sheetView view="pageLayout" zoomScale="130" zoomScaleNormal="100" zoomScaleSheetLayoutView="100" zoomScalePageLayoutView="130" workbookViewId="0">
      <selection activeCell="B5" sqref="B5"/>
    </sheetView>
  </sheetViews>
  <sheetFormatPr baseColWidth="10" defaultColWidth="10.85546875" defaultRowHeight="12.75" x14ac:dyDescent="0.2"/>
  <cols>
    <col min="1" max="1" width="28.5703125" style="66" customWidth="1"/>
    <col min="2" max="2" width="15.5703125" style="89" customWidth="1"/>
    <col min="3" max="3" width="33" style="66" bestFit="1" customWidth="1"/>
    <col min="4" max="4" width="15.5703125" style="89" customWidth="1"/>
    <col min="5" max="5" width="41.42578125" style="66" customWidth="1"/>
    <col min="6" max="6" width="17.85546875" style="89" customWidth="1"/>
    <col min="7" max="7" width="2" style="66" customWidth="1"/>
    <col min="8" max="16384" width="10.85546875" style="66"/>
  </cols>
  <sheetData>
    <row r="1" spans="1:6" s="49" customFormat="1" ht="13.5" customHeight="1" x14ac:dyDescent="0.2">
      <c r="A1" s="47" t="s">
        <v>0</v>
      </c>
      <c r="B1" s="48"/>
      <c r="D1" s="48"/>
      <c r="F1" s="48"/>
    </row>
    <row r="2" spans="1:6" s="54" customFormat="1" ht="24.6" customHeight="1" x14ac:dyDescent="0.25">
      <c r="A2" s="50" t="s">
        <v>1</v>
      </c>
      <c r="B2" s="51"/>
      <c r="C2" s="52"/>
      <c r="D2" s="51"/>
      <c r="E2" s="52"/>
      <c r="F2" s="53"/>
    </row>
    <row r="3" spans="1:6" s="61" customFormat="1" ht="51" x14ac:dyDescent="0.2">
      <c r="A3" s="55" t="s">
        <v>2</v>
      </c>
      <c r="B3" s="56" t="s">
        <v>3</v>
      </c>
      <c r="C3" s="57" t="s">
        <v>4</v>
      </c>
      <c r="D3" s="58" t="s">
        <v>5</v>
      </c>
      <c r="E3" s="59" t="s">
        <v>6</v>
      </c>
      <c r="F3" s="60" t="s">
        <v>3</v>
      </c>
    </row>
    <row r="4" spans="1:6" x14ac:dyDescent="0.2">
      <c r="A4" s="62" t="s">
        <v>7</v>
      </c>
      <c r="B4" s="63"/>
      <c r="C4" s="64" t="s">
        <v>8</v>
      </c>
      <c r="D4" s="63"/>
      <c r="E4" s="65" t="s">
        <v>9</v>
      </c>
      <c r="F4" s="118" t="s">
        <v>10</v>
      </c>
    </row>
    <row r="5" spans="1:6" x14ac:dyDescent="0.2">
      <c r="A5" s="62" t="s">
        <v>11</v>
      </c>
      <c r="B5" s="63"/>
      <c r="C5" s="64" t="s">
        <v>12</v>
      </c>
      <c r="D5" s="63"/>
      <c r="E5" s="65" t="s">
        <v>13</v>
      </c>
      <c r="F5" s="118" t="s">
        <v>10</v>
      </c>
    </row>
    <row r="6" spans="1:6" x14ac:dyDescent="0.2">
      <c r="A6" s="62" t="s">
        <v>14</v>
      </c>
      <c r="B6" s="63"/>
      <c r="C6" s="67"/>
      <c r="D6" s="68"/>
      <c r="E6" s="65" t="s">
        <v>15</v>
      </c>
      <c r="F6" s="118" t="s">
        <v>10</v>
      </c>
    </row>
    <row r="7" spans="1:6" x14ac:dyDescent="0.2">
      <c r="A7" s="62" t="s">
        <v>16</v>
      </c>
      <c r="B7" s="63"/>
      <c r="C7" s="67"/>
      <c r="D7" s="68"/>
      <c r="E7" s="65" t="s">
        <v>17</v>
      </c>
      <c r="F7" s="118" t="s">
        <v>10</v>
      </c>
    </row>
    <row r="8" spans="1:6" x14ac:dyDescent="0.2">
      <c r="A8" s="62" t="s">
        <v>18</v>
      </c>
      <c r="B8" s="63"/>
      <c r="C8" s="67"/>
      <c r="D8" s="68"/>
      <c r="E8" s="65" t="s">
        <v>19</v>
      </c>
      <c r="F8" s="118" t="s">
        <v>10</v>
      </c>
    </row>
    <row r="9" spans="1:6" x14ac:dyDescent="0.2">
      <c r="A9" s="62" t="s">
        <v>20</v>
      </c>
      <c r="B9" s="69"/>
      <c r="C9" s="67"/>
      <c r="D9" s="70"/>
      <c r="E9" s="65" t="s">
        <v>21</v>
      </c>
      <c r="F9" s="118" t="s">
        <v>10</v>
      </c>
    </row>
    <row r="10" spans="1:6" s="77" customFormat="1" ht="51" x14ac:dyDescent="0.25">
      <c r="A10" s="71" t="s">
        <v>22</v>
      </c>
      <c r="B10" s="72" t="e">
        <f>ROUND(AVERAGE(B4,B5,B6,B7,B8,B9)*2,0)/2</f>
        <v>#DIV/0!</v>
      </c>
      <c r="C10" s="73" t="s">
        <v>23</v>
      </c>
      <c r="D10" s="74" t="e">
        <f>ROUND(AVERAGE(D4,D5)*2,0)/2</f>
        <v>#DIV/0!</v>
      </c>
      <c r="E10" s="75" t="s">
        <v>24</v>
      </c>
      <c r="F10" s="76" t="s">
        <v>25</v>
      </c>
    </row>
    <row r="11" spans="1:6" s="61" customFormat="1" ht="13.5" thickBot="1" x14ac:dyDescent="0.25">
      <c r="A11" s="78" t="s">
        <v>26</v>
      </c>
      <c r="B11" s="79">
        <v>0.5</v>
      </c>
      <c r="C11" s="80" t="s">
        <v>26</v>
      </c>
      <c r="D11" s="81">
        <v>0.5</v>
      </c>
      <c r="E11" s="82" t="s">
        <v>26</v>
      </c>
      <c r="F11" s="83">
        <v>0</v>
      </c>
    </row>
    <row r="12" spans="1:6" s="88" customFormat="1" ht="25.35" customHeight="1" thickBot="1" x14ac:dyDescent="0.3">
      <c r="A12" s="84" t="s">
        <v>27</v>
      </c>
      <c r="B12" s="85"/>
      <c r="C12" s="86"/>
      <c r="D12" s="85"/>
      <c r="E12" s="86"/>
      <c r="F12" s="87" t="e">
        <f>ROUND(AVERAGE(B10,D10),1)</f>
        <v>#DIV/0!</v>
      </c>
    </row>
    <row r="13" spans="1:6" ht="10.35" customHeight="1" thickBot="1" x14ac:dyDescent="0.25"/>
    <row r="14" spans="1:6" s="94" customFormat="1" ht="25.35" customHeight="1" thickBot="1" x14ac:dyDescent="0.3">
      <c r="A14" s="90" t="s">
        <v>28</v>
      </c>
      <c r="B14" s="91"/>
      <c r="C14" s="92"/>
      <c r="D14" s="91"/>
      <c r="E14" s="92"/>
      <c r="F14" s="93"/>
    </row>
    <row r="15" spans="1:6" ht="10.35" customHeight="1" x14ac:dyDescent="0.2"/>
    <row r="16" spans="1:6" s="98" customFormat="1" ht="25.35" customHeight="1" x14ac:dyDescent="0.25">
      <c r="A16" s="95" t="s">
        <v>29</v>
      </c>
      <c r="B16" s="96"/>
      <c r="C16" s="96"/>
      <c r="D16" s="96"/>
      <c r="E16" s="96"/>
      <c r="F16" s="97"/>
    </row>
    <row r="17" spans="1:6" s="61" customFormat="1" x14ac:dyDescent="0.2">
      <c r="A17" s="99" t="s">
        <v>30</v>
      </c>
      <c r="B17" s="100" t="s">
        <v>31</v>
      </c>
      <c r="C17" s="101"/>
      <c r="D17" s="102"/>
      <c r="E17" s="101" t="s">
        <v>32</v>
      </c>
      <c r="F17" s="103"/>
    </row>
    <row r="18" spans="1:6" x14ac:dyDescent="0.2">
      <c r="A18" s="104" t="s">
        <v>33</v>
      </c>
      <c r="B18" s="105" t="s">
        <v>34</v>
      </c>
      <c r="C18" s="123" t="s">
        <v>35</v>
      </c>
      <c r="D18" s="123"/>
      <c r="E18" s="106" t="s">
        <v>36</v>
      </c>
      <c r="F18" s="119" t="s">
        <v>10</v>
      </c>
    </row>
    <row r="19" spans="1:6" x14ac:dyDescent="0.2">
      <c r="A19" s="104" t="s">
        <v>37</v>
      </c>
      <c r="B19" s="105" t="s">
        <v>38</v>
      </c>
      <c r="C19" s="123" t="s">
        <v>39</v>
      </c>
      <c r="D19" s="123"/>
      <c r="E19" s="106" t="s">
        <v>40</v>
      </c>
      <c r="F19" s="107"/>
    </row>
    <row r="20" spans="1:6" x14ac:dyDescent="0.2">
      <c r="A20" s="104" t="s">
        <v>41</v>
      </c>
      <c r="B20" s="105" t="s">
        <v>38</v>
      </c>
      <c r="C20" s="123" t="s">
        <v>42</v>
      </c>
      <c r="D20" s="123"/>
      <c r="E20" s="106" t="s">
        <v>40</v>
      </c>
      <c r="F20" s="107"/>
    </row>
    <row r="21" spans="1:6" x14ac:dyDescent="0.2">
      <c r="A21" s="104" t="s">
        <v>43</v>
      </c>
      <c r="B21" s="105" t="s">
        <v>44</v>
      </c>
      <c r="C21" s="123" t="s">
        <v>45</v>
      </c>
      <c r="D21" s="123"/>
      <c r="E21" s="106" t="s">
        <v>40</v>
      </c>
      <c r="F21" s="107"/>
    </row>
    <row r="22" spans="1:6" ht="13.5" thickBot="1" x14ac:dyDescent="0.25">
      <c r="A22" s="104" t="s">
        <v>46</v>
      </c>
      <c r="B22" s="105" t="s">
        <v>47</v>
      </c>
      <c r="C22" s="123" t="s">
        <v>39</v>
      </c>
      <c r="D22" s="123"/>
      <c r="E22" s="106" t="s">
        <v>40</v>
      </c>
      <c r="F22" s="108"/>
    </row>
    <row r="23" spans="1:6" s="98" customFormat="1" ht="25.35" customHeight="1" thickBot="1" x14ac:dyDescent="0.3">
      <c r="A23" s="109" t="s">
        <v>48</v>
      </c>
      <c r="B23" s="110"/>
      <c r="C23" s="110"/>
      <c r="D23" s="110"/>
      <c r="E23" s="110"/>
      <c r="F23" s="111" t="e">
        <f>ROUND(AVERAGE(F19,F20,F21,F22),1)</f>
        <v>#DIV/0!</v>
      </c>
    </row>
    <row r="24" spans="1:6" ht="10.35" customHeight="1" thickBot="1" x14ac:dyDescent="0.25"/>
    <row r="25" spans="1:6" s="54" customFormat="1" ht="25.35" customHeight="1" thickBot="1" x14ac:dyDescent="0.3">
      <c r="A25" s="112" t="s">
        <v>49</v>
      </c>
      <c r="B25" s="113"/>
      <c r="C25" s="114"/>
      <c r="D25" s="113"/>
      <c r="E25" s="114"/>
      <c r="F25" s="115" t="e">
        <f>ROUND(AVERAGE(F12*0.4)+(F14*0.3)+(F23*0.3),1)</f>
        <v>#DIV/0!</v>
      </c>
    </row>
    <row r="26" spans="1:6" ht="25.35" customHeight="1" thickBot="1" x14ac:dyDescent="0.25">
      <c r="A26" s="66" t="s">
        <v>50</v>
      </c>
      <c r="F26" s="116" t="e">
        <f>IF(AND(F14&gt;=4,F23&gt;=4,F25&gt;=4),"bestanden","nicht bestanden")</f>
        <v>#DIV/0!</v>
      </c>
    </row>
    <row r="27" spans="1:6" x14ac:dyDescent="0.2">
      <c r="A27" s="117" t="s">
        <v>51</v>
      </c>
      <c r="D27" s="117"/>
    </row>
    <row r="28" spans="1:6" x14ac:dyDescent="0.2">
      <c r="A28" s="117" t="s">
        <v>52</v>
      </c>
      <c r="D28" s="117"/>
    </row>
    <row r="29" spans="1:6" x14ac:dyDescent="0.2">
      <c r="A29" s="122" t="s">
        <v>53</v>
      </c>
      <c r="B29" s="122"/>
      <c r="D29" s="66"/>
    </row>
  </sheetData>
  <sheetProtection sheet="1" objects="1" scenarios="1" selectLockedCells="1"/>
  <mergeCells count="6">
    <mergeCell ref="A29:B29"/>
    <mergeCell ref="C18:D18"/>
    <mergeCell ref="C19:D19"/>
    <mergeCell ref="C20:D20"/>
    <mergeCell ref="C21:D21"/>
    <mergeCell ref="C22:D22"/>
  </mergeCells>
  <pageMargins left="0.7" right="0.7" top="0.75" bottom="0.75" header="0.3" footer="0.3"/>
  <pageSetup paperSize="9" scale="85" orientation="landscape" r:id="rId1"/>
  <headerFooter scaleWithDoc="0" alignWithMargins="0">
    <oddHeader xml:space="preserve">&amp;L&amp;"-,Fett"Notenrechner BM1&amp;C&amp;"-,Fett"Eidgenössisches Fähigkeitszeugnis EFZ Kauffrau/Kaufmann&amp;Rgültig ab QV 2026 (KLBM-8-23A|B|C)
</oddHeader>
    <oddFooter>&amp;CAlle Angaben ohne Gewähr!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0"/>
  <sheetViews>
    <sheetView tabSelected="1" zoomScaleNormal="100" zoomScalePageLayoutView="130" workbookViewId="0">
      <selection activeCell="K6" sqref="K6"/>
    </sheetView>
  </sheetViews>
  <sheetFormatPr baseColWidth="10" defaultColWidth="11.42578125" defaultRowHeight="15" x14ac:dyDescent="0.25"/>
  <cols>
    <col min="1" max="1" width="1.5703125" customWidth="1"/>
    <col min="2" max="2" width="32.5703125" bestFit="1" customWidth="1"/>
    <col min="3" max="3" width="1.42578125" customWidth="1"/>
    <col min="4" max="9" width="7.5703125" style="6" customWidth="1"/>
    <col min="10" max="10" width="2" style="6" customWidth="1"/>
    <col min="11" max="11" width="7.5703125" style="6" customWidth="1"/>
    <col min="12" max="13" width="1.42578125" style="6" customWidth="1"/>
    <col min="14" max="19" width="8.5703125" style="6" customWidth="1"/>
    <col min="20" max="20" width="1.42578125" style="6" customWidth="1"/>
  </cols>
  <sheetData>
    <row r="1" spans="1:20" s="22" customFormat="1" ht="29.1" customHeight="1" x14ac:dyDescent="0.25">
      <c r="A1" s="15"/>
      <c r="B1" s="15" t="s">
        <v>54</v>
      </c>
      <c r="C1" s="15"/>
      <c r="D1" s="4"/>
      <c r="E1" s="15"/>
      <c r="F1" s="15"/>
      <c r="G1" s="15"/>
      <c r="H1" s="15"/>
      <c r="I1" s="15"/>
      <c r="J1" s="15"/>
      <c r="K1" s="15"/>
      <c r="L1" s="15"/>
      <c r="M1" s="20"/>
      <c r="N1" s="21" t="s">
        <v>55</v>
      </c>
      <c r="O1" s="21"/>
      <c r="P1" s="21"/>
      <c r="Q1" s="21"/>
      <c r="R1" s="21"/>
      <c r="S1" s="21"/>
      <c r="T1" s="21"/>
    </row>
    <row r="2" spans="1:20" s="9" customFormat="1" x14ac:dyDescent="0.25">
      <c r="A2" s="12"/>
      <c r="B2" s="46"/>
      <c r="C2" s="12"/>
      <c r="D2" s="4" t="s">
        <v>56</v>
      </c>
      <c r="E2" s="12"/>
      <c r="F2" s="12" t="s">
        <v>57</v>
      </c>
      <c r="G2" s="12"/>
      <c r="H2" s="12" t="s">
        <v>58</v>
      </c>
      <c r="I2" s="12"/>
      <c r="J2" s="12"/>
      <c r="K2" s="12"/>
      <c r="L2" s="12"/>
      <c r="M2" s="8"/>
      <c r="N2" s="8"/>
      <c r="O2" s="8"/>
      <c r="P2" s="8"/>
      <c r="Q2" s="8"/>
      <c r="R2" s="8"/>
      <c r="S2" s="8"/>
      <c r="T2" s="8"/>
    </row>
    <row r="3" spans="1:20" s="1" customFormat="1" ht="30" x14ac:dyDescent="0.25">
      <c r="A3" s="13"/>
      <c r="B3" s="16" t="s">
        <v>106</v>
      </c>
      <c r="C3" s="13"/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  <c r="J3" s="4"/>
      <c r="K3" s="4" t="s">
        <v>65</v>
      </c>
      <c r="L3" s="4"/>
      <c r="M3" s="2"/>
      <c r="N3" s="2" t="s">
        <v>66</v>
      </c>
      <c r="O3" s="2" t="s">
        <v>65</v>
      </c>
      <c r="P3" s="2" t="s">
        <v>67</v>
      </c>
      <c r="Q3" s="2" t="s">
        <v>68</v>
      </c>
      <c r="R3" s="10" t="s">
        <v>69</v>
      </c>
      <c r="S3" s="10" t="s">
        <v>70</v>
      </c>
      <c r="T3" s="10"/>
    </row>
    <row r="4" spans="1:20" x14ac:dyDescent="0.25">
      <c r="A4" s="3"/>
      <c r="B4" s="3" t="s">
        <v>71</v>
      </c>
      <c r="C4" s="3"/>
      <c r="D4" s="19"/>
      <c r="E4" s="19"/>
      <c r="F4" s="19"/>
      <c r="G4" s="19"/>
      <c r="H4" s="19"/>
      <c r="I4" s="19"/>
      <c r="J4" s="4"/>
      <c r="K4" s="136"/>
      <c r="L4" s="4"/>
      <c r="M4" s="2"/>
      <c r="N4" s="5" t="str">
        <f>IF(COUNT(D4:I4)&gt;1,ROUND(AVERAGE(D4:I4),1),"")</f>
        <v/>
      </c>
      <c r="O4" s="5" t="str">
        <f>IF(COUNT(K4)=1,K4,"")</f>
        <v/>
      </c>
      <c r="P4" s="5" t="str">
        <f>IF(D4="disp.","disp.",IF(COUNT(N4:O4)&gt;1,ROUND(AVERAGE(N4:O4)/5,1)*5,""))</f>
        <v/>
      </c>
      <c r="Q4" s="24">
        <v>0.1111111111111111</v>
      </c>
      <c r="R4" s="23" t="str">
        <f t="shared" ref="R4:R12" si="0">IF(AND(P4&lt;4,P4&gt;0.1),4-P4,"")</f>
        <v/>
      </c>
      <c r="S4" s="23" t="str">
        <f t="shared" ref="S4:S12" si="1">IF(P4&lt;4,1,"")</f>
        <v/>
      </c>
      <c r="T4" s="11"/>
    </row>
    <row r="5" spans="1:20" x14ac:dyDescent="0.25">
      <c r="A5" s="3"/>
      <c r="B5" s="3" t="s">
        <v>72</v>
      </c>
      <c r="C5" s="3"/>
      <c r="D5" s="19"/>
      <c r="E5" s="19"/>
      <c r="F5" s="19"/>
      <c r="G5" s="19"/>
      <c r="H5" s="19"/>
      <c r="I5" s="19"/>
      <c r="J5" s="4"/>
      <c r="K5" s="19"/>
      <c r="L5" s="4"/>
      <c r="M5" s="2"/>
      <c r="N5" s="5" t="str">
        <f t="shared" ref="N5:N12" si="2">IF(COUNT(D5:I5)&gt;1,ROUND(AVERAGE(D5:I5),1),"")</f>
        <v/>
      </c>
      <c r="O5" s="5" t="str">
        <f t="shared" ref="O5:O9" si="3">IF(COUNT(K5)=1,K5,"")</f>
        <v/>
      </c>
      <c r="P5" s="5" t="str">
        <f t="shared" ref="P5:P9" si="4">IF(D5="disp.","disp.",IF(COUNT(N5:O5)&gt;1,ROUND(AVERAGE(N5:O5)/5,1)*5,""))</f>
        <v/>
      </c>
      <c r="Q5" s="24">
        <v>0.1111111111111111</v>
      </c>
      <c r="R5" s="23" t="str">
        <f t="shared" si="0"/>
        <v/>
      </c>
      <c r="S5" s="23" t="str">
        <f t="shared" si="1"/>
        <v/>
      </c>
      <c r="T5" s="11"/>
    </row>
    <row r="6" spans="1:20" x14ac:dyDescent="0.25">
      <c r="A6" s="3"/>
      <c r="B6" s="3" t="s">
        <v>73</v>
      </c>
      <c r="C6" s="3"/>
      <c r="D6" s="19"/>
      <c r="E6" s="19"/>
      <c r="F6" s="19"/>
      <c r="G6" s="19"/>
      <c r="H6" s="19"/>
      <c r="I6" s="19"/>
      <c r="J6" s="4"/>
      <c r="K6" s="19"/>
      <c r="L6" s="4"/>
      <c r="M6" s="2"/>
      <c r="N6" s="5" t="str">
        <f t="shared" si="2"/>
        <v/>
      </c>
      <c r="O6" s="5" t="str">
        <f t="shared" si="3"/>
        <v/>
      </c>
      <c r="P6" s="5" t="str">
        <f t="shared" si="4"/>
        <v/>
      </c>
      <c r="Q6" s="24">
        <v>0.1111111111111111</v>
      </c>
      <c r="R6" s="23" t="str">
        <f t="shared" si="0"/>
        <v/>
      </c>
      <c r="S6" s="23" t="str">
        <f t="shared" si="1"/>
        <v/>
      </c>
      <c r="T6" s="11"/>
    </row>
    <row r="7" spans="1:20" x14ac:dyDescent="0.25">
      <c r="A7" s="3"/>
      <c r="B7" s="3" t="s">
        <v>74</v>
      </c>
      <c r="C7" s="3"/>
      <c r="D7" s="19"/>
      <c r="E7" s="19"/>
      <c r="F7" s="19"/>
      <c r="G7" s="19"/>
      <c r="H7" s="4"/>
      <c r="I7" s="4"/>
      <c r="J7" s="4"/>
      <c r="K7" s="19"/>
      <c r="L7" s="4"/>
      <c r="M7" s="2"/>
      <c r="N7" s="5" t="str">
        <f t="shared" si="2"/>
        <v/>
      </c>
      <c r="O7" s="5" t="str">
        <f t="shared" si="3"/>
        <v/>
      </c>
      <c r="P7" s="5" t="str">
        <f t="shared" si="4"/>
        <v/>
      </c>
      <c r="Q7" s="24">
        <v>0.1111111111111111</v>
      </c>
      <c r="R7" s="23" t="str">
        <f t="shared" si="0"/>
        <v/>
      </c>
      <c r="S7" s="23" t="str">
        <f t="shared" si="1"/>
        <v/>
      </c>
      <c r="T7" s="11"/>
    </row>
    <row r="8" spans="1:20" x14ac:dyDescent="0.25">
      <c r="A8" s="3"/>
      <c r="B8" s="3" t="s">
        <v>75</v>
      </c>
      <c r="C8" s="3"/>
      <c r="D8" s="19"/>
      <c r="E8" s="19"/>
      <c r="F8" s="19"/>
      <c r="G8" s="19"/>
      <c r="H8" s="19"/>
      <c r="I8" s="19"/>
      <c r="J8" s="4"/>
      <c r="K8" s="19"/>
      <c r="L8" s="4"/>
      <c r="M8" s="2"/>
      <c r="N8" s="5" t="str">
        <f t="shared" si="2"/>
        <v/>
      </c>
      <c r="O8" s="5" t="str">
        <f t="shared" si="3"/>
        <v/>
      </c>
      <c r="P8" s="5" t="str">
        <f t="shared" si="4"/>
        <v/>
      </c>
      <c r="Q8" s="24">
        <v>0.1111111111111111</v>
      </c>
      <c r="R8" s="23" t="str">
        <f t="shared" si="0"/>
        <v/>
      </c>
      <c r="S8" s="23" t="str">
        <f t="shared" si="1"/>
        <v/>
      </c>
      <c r="T8" s="11"/>
    </row>
    <row r="9" spans="1:20" x14ac:dyDescent="0.25">
      <c r="A9" s="3"/>
      <c r="B9" s="3" t="s">
        <v>76</v>
      </c>
      <c r="C9" s="3"/>
      <c r="D9" s="19"/>
      <c r="E9" s="19"/>
      <c r="F9" s="19"/>
      <c r="G9" s="19"/>
      <c r="H9" s="19"/>
      <c r="I9" s="19"/>
      <c r="J9" s="4"/>
      <c r="K9" s="19"/>
      <c r="L9" s="4"/>
      <c r="M9" s="2"/>
      <c r="N9" s="5" t="str">
        <f t="shared" si="2"/>
        <v/>
      </c>
      <c r="O9" s="5" t="str">
        <f t="shared" si="3"/>
        <v/>
      </c>
      <c r="P9" s="5" t="str">
        <f t="shared" si="4"/>
        <v/>
      </c>
      <c r="Q9" s="24">
        <v>0.1111111111111111</v>
      </c>
      <c r="R9" s="23" t="str">
        <f t="shared" si="0"/>
        <v/>
      </c>
      <c r="S9" s="23" t="str">
        <f t="shared" si="1"/>
        <v/>
      </c>
      <c r="T9" s="11"/>
    </row>
    <row r="10" spans="1:20" x14ac:dyDescent="0.25">
      <c r="A10" s="3"/>
      <c r="B10" s="3" t="s">
        <v>77</v>
      </c>
      <c r="C10" s="3"/>
      <c r="D10" s="4"/>
      <c r="E10" s="4"/>
      <c r="F10" s="19"/>
      <c r="G10" s="19"/>
      <c r="H10" s="19"/>
      <c r="I10" s="19"/>
      <c r="J10" s="4"/>
      <c r="K10" s="4"/>
      <c r="L10" s="4"/>
      <c r="M10" s="2"/>
      <c r="N10" s="5" t="str">
        <f t="shared" si="2"/>
        <v/>
      </c>
      <c r="O10" s="2"/>
      <c r="P10" s="5" t="str">
        <f>IF(ISNUMBER(N10),ROUND(N10/5,1)*5,"")</f>
        <v/>
      </c>
      <c r="Q10" s="24">
        <v>0.1111111111111111</v>
      </c>
      <c r="R10" s="23" t="str">
        <f t="shared" si="0"/>
        <v/>
      </c>
      <c r="S10" s="23" t="str">
        <f t="shared" si="1"/>
        <v/>
      </c>
      <c r="T10" s="11"/>
    </row>
    <row r="11" spans="1:20" x14ac:dyDescent="0.25">
      <c r="A11" s="3"/>
      <c r="B11" s="3" t="s">
        <v>78</v>
      </c>
      <c r="C11" s="3"/>
      <c r="D11" s="4"/>
      <c r="E11" s="4"/>
      <c r="F11" s="19"/>
      <c r="G11" s="19"/>
      <c r="H11" s="19"/>
      <c r="I11" s="19"/>
      <c r="J11" s="4"/>
      <c r="K11" s="4"/>
      <c r="L11" s="4"/>
      <c r="M11" s="2"/>
      <c r="N11" s="5" t="str">
        <f t="shared" si="2"/>
        <v/>
      </c>
      <c r="O11" s="2"/>
      <c r="P11" s="5" t="str">
        <f>IF(ISNUMBER(N11),ROUND(N11/5,1)*5,"")</f>
        <v/>
      </c>
      <c r="Q11" s="24">
        <v>0.1111111111111111</v>
      </c>
      <c r="R11" s="23" t="str">
        <f t="shared" si="0"/>
        <v/>
      </c>
      <c r="S11" s="23" t="str">
        <f t="shared" si="1"/>
        <v/>
      </c>
      <c r="T11" s="11"/>
    </row>
    <row r="12" spans="1:20" x14ac:dyDescent="0.25">
      <c r="A12" s="3"/>
      <c r="B12" s="3" t="s">
        <v>99</v>
      </c>
      <c r="C12" s="3"/>
      <c r="D12" s="4"/>
      <c r="E12" s="4"/>
      <c r="F12" s="4"/>
      <c r="G12" s="19"/>
      <c r="H12" s="19"/>
      <c r="I12" s="4"/>
      <c r="J12" s="4"/>
      <c r="K12" s="19"/>
      <c r="L12" s="4"/>
      <c r="M12" s="2"/>
      <c r="N12" s="5" t="str">
        <f t="shared" si="2"/>
        <v/>
      </c>
      <c r="O12" s="5" t="str">
        <f t="shared" ref="O12" si="5">IF(ISNUMBER(K12),K12,"")</f>
        <v/>
      </c>
      <c r="P12" s="5" t="str">
        <f>IF(G12="disp.","disp.",IF(COUNT(N12:O12)&gt;1,ROUND(AVERAGE(N12:O12)/5,1)*5,""))</f>
        <v/>
      </c>
      <c r="Q12" s="24">
        <v>0.1111111111111111</v>
      </c>
      <c r="R12" s="23" t="str">
        <f t="shared" si="0"/>
        <v/>
      </c>
      <c r="S12" s="23" t="str">
        <f t="shared" si="1"/>
        <v/>
      </c>
      <c r="T12" s="11"/>
    </row>
    <row r="13" spans="1:20" x14ac:dyDescent="0.25">
      <c r="A13" s="3"/>
      <c r="B13" s="3"/>
      <c r="C13" s="3"/>
      <c r="D13" s="14"/>
      <c r="E13" s="14"/>
      <c r="F13" s="14"/>
      <c r="G13" s="14"/>
      <c r="H13" s="14"/>
      <c r="I13" s="14"/>
      <c r="J13" s="14"/>
      <c r="K13" s="14"/>
      <c r="L13" s="14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3"/>
      <c r="B14" s="39"/>
      <c r="C14" s="3"/>
      <c r="D14" s="14"/>
      <c r="E14" s="14"/>
      <c r="F14" s="14"/>
      <c r="G14" s="14"/>
      <c r="H14" s="14"/>
      <c r="I14" s="14"/>
      <c r="J14" s="14"/>
      <c r="K14" s="14"/>
      <c r="L14" s="14"/>
      <c r="M14" s="7"/>
      <c r="N14" s="8" t="s">
        <v>79</v>
      </c>
      <c r="O14" s="7"/>
      <c r="P14" s="6" t="str">
        <f>IF(COUNT(P4:P12)&gt;1,ROUND(AVERAGE(P4:P12),1),"")</f>
        <v/>
      </c>
      <c r="Q14" s="8" t="s">
        <v>80</v>
      </c>
      <c r="R14" s="7"/>
      <c r="S14" s="7"/>
      <c r="T14" s="7"/>
    </row>
    <row r="15" spans="1:20" x14ac:dyDescent="0.25">
      <c r="A15" s="3"/>
      <c r="B15" s="3"/>
      <c r="C15" s="3"/>
      <c r="D15" s="14"/>
      <c r="E15" s="14"/>
      <c r="F15" s="14"/>
      <c r="G15" s="14"/>
      <c r="H15" s="14"/>
      <c r="I15" s="14"/>
      <c r="J15" s="14"/>
      <c r="K15" s="14"/>
      <c r="L15" s="14"/>
      <c r="M15" s="7"/>
      <c r="N15" s="8" t="s">
        <v>81</v>
      </c>
      <c r="O15" s="7"/>
      <c r="P15" s="6">
        <f>SUM(R4:R12)</f>
        <v>0</v>
      </c>
      <c r="Q15" s="8" t="s">
        <v>82</v>
      </c>
      <c r="R15" s="7"/>
      <c r="S15" s="7"/>
      <c r="T15" s="7"/>
    </row>
    <row r="16" spans="1:20" x14ac:dyDescent="0.25">
      <c r="A16" s="3"/>
      <c r="B16" s="3"/>
      <c r="C16" s="3"/>
      <c r="D16" s="14"/>
      <c r="E16" s="14"/>
      <c r="F16" s="14"/>
      <c r="G16" s="14"/>
      <c r="H16" s="14"/>
      <c r="I16" s="14"/>
      <c r="J16" s="14"/>
      <c r="K16" s="14"/>
      <c r="L16" s="14"/>
      <c r="M16" s="7"/>
      <c r="N16" s="8" t="s">
        <v>83</v>
      </c>
      <c r="O16" s="7"/>
      <c r="P16" s="6">
        <f>SUM(S4:S12)</f>
        <v>0</v>
      </c>
      <c r="Q16" s="8" t="s">
        <v>84</v>
      </c>
      <c r="R16" s="7"/>
      <c r="S16" s="7"/>
      <c r="T16" s="7"/>
    </row>
    <row r="17" spans="1:20" x14ac:dyDescent="0.25">
      <c r="A17" s="3"/>
      <c r="B17" s="3"/>
      <c r="C17" s="3"/>
      <c r="D17" s="14"/>
      <c r="E17" s="14"/>
      <c r="F17" s="14"/>
      <c r="G17" s="14"/>
      <c r="H17" s="14"/>
      <c r="I17" s="14"/>
      <c r="J17" s="14"/>
      <c r="K17" s="14"/>
      <c r="L17" s="14"/>
      <c r="M17" s="7"/>
      <c r="N17" s="8"/>
      <c r="O17" s="7"/>
      <c r="P17" s="7"/>
      <c r="Q17" s="7"/>
      <c r="R17" s="7"/>
      <c r="S17" s="7"/>
      <c r="T17" s="7"/>
    </row>
    <row r="18" spans="1:20" x14ac:dyDescent="0.25">
      <c r="A18" s="3"/>
      <c r="B18" s="3"/>
      <c r="C18" s="3"/>
      <c r="D18" s="14"/>
      <c r="E18" s="14"/>
      <c r="F18" s="14"/>
      <c r="G18" s="14"/>
      <c r="H18" s="14"/>
      <c r="I18" s="14"/>
      <c r="J18" s="14"/>
      <c r="K18" s="14"/>
      <c r="L18" s="14"/>
      <c r="M18" s="7"/>
      <c r="N18" s="121" t="str">
        <f>IF(COUNTBLANK(P4:P12)=0,IF(AND(P14&gt;3.9,P15&lt;2.1,P16&lt;3),"BMZ BESTANDEN","BMZ NICHT BESTANDEN"),"Fachnoten unvollständig")</f>
        <v>Fachnoten unvollständig</v>
      </c>
      <c r="O18" s="121"/>
      <c r="P18" s="121"/>
      <c r="Q18" s="121"/>
      <c r="R18" s="121"/>
      <c r="S18" s="121"/>
      <c r="T18" s="7"/>
    </row>
    <row r="19" spans="1:20" x14ac:dyDescent="0.25">
      <c r="A19" s="3"/>
      <c r="B19" s="3"/>
      <c r="C19" s="3"/>
      <c r="D19" s="14"/>
      <c r="E19" s="14"/>
      <c r="F19" s="14"/>
      <c r="G19" s="14"/>
      <c r="H19" s="14"/>
      <c r="I19" s="14"/>
      <c r="J19" s="14"/>
      <c r="K19" s="14"/>
      <c r="L19" s="14"/>
      <c r="M19" s="7"/>
      <c r="N19" s="17"/>
      <c r="O19" s="7"/>
      <c r="P19" s="7"/>
      <c r="Q19" s="7"/>
      <c r="R19" s="7"/>
      <c r="S19" s="7"/>
      <c r="T19" s="7"/>
    </row>
    <row r="20" spans="1:20" x14ac:dyDescent="0.25">
      <c r="A20" s="3"/>
      <c r="B20" s="3"/>
      <c r="C20" s="3"/>
      <c r="D20" s="14"/>
      <c r="E20" s="14"/>
      <c r="F20" s="14"/>
      <c r="G20" s="14"/>
      <c r="H20" s="14"/>
      <c r="I20" s="14"/>
      <c r="J20" s="14"/>
      <c r="K20" s="14"/>
      <c r="L20" s="14"/>
      <c r="M20" s="7"/>
      <c r="N20" s="17"/>
      <c r="O20" s="7"/>
      <c r="P20" s="7"/>
      <c r="Q20" s="7"/>
      <c r="R20" s="7"/>
      <c r="S20" s="7"/>
      <c r="T20" s="7"/>
    </row>
    <row r="21" spans="1:20" x14ac:dyDescent="0.25">
      <c r="A21" s="3"/>
      <c r="B21" s="3"/>
      <c r="C21" s="3"/>
      <c r="D21" s="14"/>
      <c r="E21" s="14"/>
      <c r="F21" s="14"/>
      <c r="G21" s="14"/>
      <c r="H21" s="14"/>
      <c r="I21" s="14"/>
      <c r="J21" s="14"/>
      <c r="K21" s="14"/>
      <c r="L21" s="14"/>
      <c r="M21" s="7"/>
      <c r="N21" s="18"/>
      <c r="O21" s="7"/>
      <c r="P21" s="7"/>
      <c r="Q21" s="7"/>
      <c r="R21" s="7"/>
      <c r="S21" s="7"/>
      <c r="T21" s="7"/>
    </row>
    <row r="22" spans="1:20" x14ac:dyDescent="0.25">
      <c r="A22" s="3"/>
      <c r="B22" s="3"/>
      <c r="C22" s="3"/>
      <c r="D22" s="14"/>
      <c r="E22" s="14"/>
      <c r="F22" s="14"/>
      <c r="G22" s="14"/>
      <c r="H22" s="14"/>
      <c r="I22" s="14"/>
      <c r="J22" s="14"/>
      <c r="K22" s="14"/>
      <c r="L22" s="14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3"/>
      <c r="B23" s="3"/>
      <c r="C23" s="3"/>
      <c r="D23" s="14"/>
      <c r="E23" s="14"/>
      <c r="F23" s="14"/>
      <c r="G23" s="14"/>
      <c r="H23" s="14"/>
      <c r="I23" s="14"/>
      <c r="J23" s="14"/>
      <c r="K23" s="14"/>
      <c r="L23" s="14"/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3"/>
      <c r="B24" s="3"/>
      <c r="C24" s="3"/>
      <c r="D24" s="14"/>
      <c r="E24" s="14"/>
      <c r="F24" s="14"/>
      <c r="G24" s="14"/>
      <c r="H24" s="14"/>
      <c r="I24" s="14"/>
      <c r="J24" s="14"/>
      <c r="K24" s="14"/>
      <c r="L24" s="14"/>
      <c r="M24" s="7"/>
      <c r="N24" s="7"/>
      <c r="O24" s="7"/>
      <c r="P24" s="7"/>
      <c r="Q24" s="7"/>
      <c r="R24" s="7"/>
      <c r="S24" s="7"/>
      <c r="T24" s="7"/>
    </row>
    <row r="28" spans="1:20" hidden="1" x14ac:dyDescent="0.25">
      <c r="D28" s="6">
        <v>1</v>
      </c>
    </row>
    <row r="29" spans="1:20" hidden="1" x14ac:dyDescent="0.25">
      <c r="D29" s="6">
        <v>1.5</v>
      </c>
    </row>
    <row r="30" spans="1:20" hidden="1" x14ac:dyDescent="0.25">
      <c r="D30" s="6">
        <v>2</v>
      </c>
    </row>
    <row r="31" spans="1:20" hidden="1" x14ac:dyDescent="0.25">
      <c r="D31" s="6">
        <v>2.5</v>
      </c>
    </row>
    <row r="32" spans="1:20" hidden="1" x14ac:dyDescent="0.25">
      <c r="D32" s="6">
        <v>3</v>
      </c>
    </row>
    <row r="33" spans="4:11" hidden="1" x14ac:dyDescent="0.25">
      <c r="D33" s="6">
        <v>3.5</v>
      </c>
    </row>
    <row r="34" spans="4:11" hidden="1" x14ac:dyDescent="0.25">
      <c r="D34" s="6">
        <v>4</v>
      </c>
    </row>
    <row r="35" spans="4:11" hidden="1" x14ac:dyDescent="0.25">
      <c r="D35" s="6">
        <v>4.5</v>
      </c>
    </row>
    <row r="36" spans="4:11" hidden="1" x14ac:dyDescent="0.25">
      <c r="D36" s="6">
        <v>5</v>
      </c>
    </row>
    <row r="37" spans="4:11" hidden="1" x14ac:dyDescent="0.25">
      <c r="D37" s="6">
        <v>5.5</v>
      </c>
    </row>
    <row r="38" spans="4:11" hidden="1" x14ac:dyDescent="0.25">
      <c r="D38" s="6">
        <v>6</v>
      </c>
    </row>
    <row r="39" spans="4:11" hidden="1" x14ac:dyDescent="0.25"/>
    <row r="40" spans="4:11" hidden="1" x14ac:dyDescent="0.25"/>
    <row r="41" spans="4:11" hidden="1" x14ac:dyDescent="0.25"/>
    <row r="42" spans="4:11" hidden="1" x14ac:dyDescent="0.25">
      <c r="K42" s="120">
        <v>1</v>
      </c>
    </row>
    <row r="43" spans="4:11" hidden="1" x14ac:dyDescent="0.25">
      <c r="K43" s="120">
        <v>1.1000000000000001</v>
      </c>
    </row>
    <row r="44" spans="4:11" hidden="1" x14ac:dyDescent="0.25">
      <c r="K44" s="120">
        <v>1.2</v>
      </c>
    </row>
    <row r="45" spans="4:11" hidden="1" x14ac:dyDescent="0.25">
      <c r="K45" s="120">
        <v>1.3</v>
      </c>
    </row>
    <row r="46" spans="4:11" hidden="1" x14ac:dyDescent="0.25">
      <c r="K46" s="120">
        <v>1.4</v>
      </c>
    </row>
    <row r="47" spans="4:11" hidden="1" x14ac:dyDescent="0.25">
      <c r="K47" s="120">
        <v>1.5</v>
      </c>
    </row>
    <row r="48" spans="4:11" hidden="1" x14ac:dyDescent="0.25">
      <c r="K48" s="120">
        <v>1.6</v>
      </c>
    </row>
    <row r="49" spans="11:11" hidden="1" x14ac:dyDescent="0.25">
      <c r="K49" s="120">
        <v>1.7</v>
      </c>
    </row>
    <row r="50" spans="11:11" hidden="1" x14ac:dyDescent="0.25">
      <c r="K50" s="120">
        <v>1.8</v>
      </c>
    </row>
    <row r="51" spans="11:11" hidden="1" x14ac:dyDescent="0.25">
      <c r="K51" s="120">
        <v>1.9</v>
      </c>
    </row>
    <row r="52" spans="11:11" hidden="1" x14ac:dyDescent="0.25">
      <c r="K52" s="120">
        <v>2</v>
      </c>
    </row>
    <row r="53" spans="11:11" hidden="1" x14ac:dyDescent="0.25">
      <c r="K53" s="120">
        <v>2.1</v>
      </c>
    </row>
    <row r="54" spans="11:11" hidden="1" x14ac:dyDescent="0.25">
      <c r="K54" s="120">
        <v>2.2000000000000002</v>
      </c>
    </row>
    <row r="55" spans="11:11" hidden="1" x14ac:dyDescent="0.25">
      <c r="K55" s="120">
        <v>2.2999999999999998</v>
      </c>
    </row>
    <row r="56" spans="11:11" hidden="1" x14ac:dyDescent="0.25">
      <c r="K56" s="120">
        <v>2.4</v>
      </c>
    </row>
    <row r="57" spans="11:11" hidden="1" x14ac:dyDescent="0.25">
      <c r="K57" s="120">
        <v>2.5</v>
      </c>
    </row>
    <row r="58" spans="11:11" hidden="1" x14ac:dyDescent="0.25">
      <c r="K58" s="120">
        <v>2.6</v>
      </c>
    </row>
    <row r="59" spans="11:11" hidden="1" x14ac:dyDescent="0.25">
      <c r="K59" s="120">
        <v>2.7</v>
      </c>
    </row>
    <row r="60" spans="11:11" hidden="1" x14ac:dyDescent="0.25">
      <c r="K60" s="120">
        <v>2.8</v>
      </c>
    </row>
    <row r="61" spans="11:11" hidden="1" x14ac:dyDescent="0.25">
      <c r="K61" s="120">
        <v>2.9</v>
      </c>
    </row>
    <row r="62" spans="11:11" hidden="1" x14ac:dyDescent="0.25">
      <c r="K62" s="120">
        <v>3</v>
      </c>
    </row>
    <row r="63" spans="11:11" hidden="1" x14ac:dyDescent="0.25">
      <c r="K63" s="120">
        <v>3.1</v>
      </c>
    </row>
    <row r="64" spans="11:11" hidden="1" x14ac:dyDescent="0.25">
      <c r="K64" s="120">
        <v>3.2</v>
      </c>
    </row>
    <row r="65" spans="11:11" hidden="1" x14ac:dyDescent="0.25">
      <c r="K65" s="120">
        <v>3.3</v>
      </c>
    </row>
    <row r="66" spans="11:11" hidden="1" x14ac:dyDescent="0.25">
      <c r="K66" s="120">
        <v>3.4</v>
      </c>
    </row>
    <row r="67" spans="11:11" hidden="1" x14ac:dyDescent="0.25">
      <c r="K67" s="120">
        <v>3.5</v>
      </c>
    </row>
    <row r="68" spans="11:11" hidden="1" x14ac:dyDescent="0.25">
      <c r="K68" s="120">
        <v>3.6</v>
      </c>
    </row>
    <row r="69" spans="11:11" hidden="1" x14ac:dyDescent="0.25">
      <c r="K69" s="120">
        <v>3.7</v>
      </c>
    </row>
    <row r="70" spans="11:11" hidden="1" x14ac:dyDescent="0.25">
      <c r="K70" s="120">
        <v>3.8</v>
      </c>
    </row>
    <row r="71" spans="11:11" hidden="1" x14ac:dyDescent="0.25">
      <c r="K71" s="120">
        <v>3.9</v>
      </c>
    </row>
    <row r="72" spans="11:11" hidden="1" x14ac:dyDescent="0.25">
      <c r="K72" s="120">
        <v>4</v>
      </c>
    </row>
    <row r="73" spans="11:11" hidden="1" x14ac:dyDescent="0.25">
      <c r="K73" s="120">
        <v>4.0999999999999996</v>
      </c>
    </row>
    <row r="74" spans="11:11" hidden="1" x14ac:dyDescent="0.25">
      <c r="K74" s="120">
        <v>4.2</v>
      </c>
    </row>
    <row r="75" spans="11:11" hidden="1" x14ac:dyDescent="0.25">
      <c r="K75" s="120">
        <v>4.3</v>
      </c>
    </row>
    <row r="76" spans="11:11" hidden="1" x14ac:dyDescent="0.25">
      <c r="K76" s="120">
        <v>4.4000000000000004</v>
      </c>
    </row>
    <row r="77" spans="11:11" hidden="1" x14ac:dyDescent="0.25">
      <c r="K77" s="120">
        <v>4.5</v>
      </c>
    </row>
    <row r="78" spans="11:11" hidden="1" x14ac:dyDescent="0.25">
      <c r="K78" s="120">
        <v>4.5999999999999996</v>
      </c>
    </row>
    <row r="79" spans="11:11" hidden="1" x14ac:dyDescent="0.25">
      <c r="K79" s="120">
        <v>4.7</v>
      </c>
    </row>
    <row r="80" spans="11:11" hidden="1" x14ac:dyDescent="0.25">
      <c r="K80" s="120">
        <v>4.8</v>
      </c>
    </row>
    <row r="81" spans="11:11" hidden="1" x14ac:dyDescent="0.25">
      <c r="K81" s="120">
        <v>4.9000000000000004</v>
      </c>
    </row>
    <row r="82" spans="11:11" hidden="1" x14ac:dyDescent="0.25">
      <c r="K82" s="120">
        <v>5</v>
      </c>
    </row>
    <row r="83" spans="11:11" hidden="1" x14ac:dyDescent="0.25">
      <c r="K83" s="120">
        <v>5.0999999999999996</v>
      </c>
    </row>
    <row r="84" spans="11:11" hidden="1" x14ac:dyDescent="0.25">
      <c r="K84" s="120">
        <v>5.2</v>
      </c>
    </row>
    <row r="85" spans="11:11" hidden="1" x14ac:dyDescent="0.25">
      <c r="K85" s="120">
        <v>5.3</v>
      </c>
    </row>
    <row r="86" spans="11:11" hidden="1" x14ac:dyDescent="0.25">
      <c r="K86" s="120">
        <v>5.4</v>
      </c>
    </row>
    <row r="87" spans="11:11" hidden="1" x14ac:dyDescent="0.25">
      <c r="K87" s="120">
        <v>5.5</v>
      </c>
    </row>
    <row r="88" spans="11:11" hidden="1" x14ac:dyDescent="0.25">
      <c r="K88" s="120">
        <v>5.6</v>
      </c>
    </row>
    <row r="89" spans="11:11" hidden="1" x14ac:dyDescent="0.25">
      <c r="K89" s="120">
        <v>5.7</v>
      </c>
    </row>
    <row r="90" spans="11:11" hidden="1" x14ac:dyDescent="0.25">
      <c r="K90" s="120">
        <v>5.8</v>
      </c>
    </row>
    <row r="91" spans="11:11" hidden="1" x14ac:dyDescent="0.25">
      <c r="K91" s="120">
        <v>5.9</v>
      </c>
    </row>
    <row r="92" spans="11:11" hidden="1" x14ac:dyDescent="0.25">
      <c r="K92" s="120">
        <v>6</v>
      </c>
    </row>
    <row r="93" spans="11:11" hidden="1" x14ac:dyDescent="0.25">
      <c r="K93" s="120"/>
    </row>
    <row r="94" spans="11:11" hidden="1" x14ac:dyDescent="0.25">
      <c r="K94" s="120"/>
    </row>
    <row r="95" spans="11:11" hidden="1" x14ac:dyDescent="0.25">
      <c r="K95" s="120"/>
    </row>
    <row r="96" spans="11:11" hidden="1" x14ac:dyDescent="0.25">
      <c r="K96" s="120"/>
    </row>
    <row r="97" spans="11:11" hidden="1" x14ac:dyDescent="0.25">
      <c r="K97" s="120"/>
    </row>
    <row r="98" spans="11:11" hidden="1" x14ac:dyDescent="0.25">
      <c r="K98" s="120"/>
    </row>
    <row r="99" spans="11:11" hidden="1" x14ac:dyDescent="0.25">
      <c r="K99" s="120"/>
    </row>
    <row r="100" spans="11:11" hidden="1" x14ac:dyDescent="0.25">
      <c r="K100" s="120"/>
    </row>
    <row r="101" spans="11:11" hidden="1" x14ac:dyDescent="0.25">
      <c r="K101" s="120"/>
    </row>
    <row r="102" spans="11:11" hidden="1" x14ac:dyDescent="0.25">
      <c r="K102" s="120"/>
    </row>
    <row r="103" spans="11:11" hidden="1" x14ac:dyDescent="0.25">
      <c r="K103" s="120"/>
    </row>
    <row r="104" spans="11:11" hidden="1" x14ac:dyDescent="0.25">
      <c r="K104" s="120"/>
    </row>
    <row r="105" spans="11:11" hidden="1" x14ac:dyDescent="0.25">
      <c r="K105" s="120"/>
    </row>
    <row r="106" spans="11:11" hidden="1" x14ac:dyDescent="0.25">
      <c r="K106" s="120"/>
    </row>
    <row r="107" spans="11:11" hidden="1" x14ac:dyDescent="0.25">
      <c r="K107" s="120"/>
    </row>
    <row r="108" spans="11:11" hidden="1" x14ac:dyDescent="0.25">
      <c r="K108" s="120"/>
    </row>
    <row r="109" spans="11:11" hidden="1" x14ac:dyDescent="0.25">
      <c r="K109" s="120"/>
    </row>
    <row r="110" spans="11:11" hidden="1" x14ac:dyDescent="0.25">
      <c r="K110" s="120"/>
    </row>
    <row r="111" spans="11:11" hidden="1" x14ac:dyDescent="0.25">
      <c r="K111" s="120"/>
    </row>
    <row r="112" spans="11:11" hidden="1" x14ac:dyDescent="0.25">
      <c r="K112" s="120"/>
    </row>
    <row r="113" spans="11:11" hidden="1" x14ac:dyDescent="0.25">
      <c r="K113" s="120"/>
    </row>
    <row r="114" spans="11:11" hidden="1" x14ac:dyDescent="0.25">
      <c r="K114" s="120"/>
    </row>
    <row r="115" spans="11:11" hidden="1" x14ac:dyDescent="0.25">
      <c r="K115" s="120"/>
    </row>
    <row r="116" spans="11:11" hidden="1" x14ac:dyDescent="0.25">
      <c r="K116" s="120"/>
    </row>
    <row r="117" spans="11:11" hidden="1" x14ac:dyDescent="0.25">
      <c r="K117" s="120"/>
    </row>
    <row r="118" spans="11:11" hidden="1" x14ac:dyDescent="0.25">
      <c r="K118" s="120"/>
    </row>
    <row r="119" spans="11:11" hidden="1" x14ac:dyDescent="0.25">
      <c r="K119" s="120"/>
    </row>
    <row r="120" spans="11:11" hidden="1" x14ac:dyDescent="0.25">
      <c r="K120" s="120"/>
    </row>
    <row r="121" spans="11:11" hidden="1" x14ac:dyDescent="0.25">
      <c r="K121" s="120"/>
    </row>
    <row r="122" spans="11:11" hidden="1" x14ac:dyDescent="0.25">
      <c r="K122" s="120"/>
    </row>
    <row r="123" spans="11:11" hidden="1" x14ac:dyDescent="0.25">
      <c r="K123" s="120"/>
    </row>
    <row r="124" spans="11:11" hidden="1" x14ac:dyDescent="0.25">
      <c r="K124" s="120"/>
    </row>
    <row r="125" spans="11:11" hidden="1" x14ac:dyDescent="0.25">
      <c r="K125" s="120"/>
    </row>
    <row r="126" spans="11:11" hidden="1" x14ac:dyDescent="0.25">
      <c r="K126" s="120"/>
    </row>
    <row r="127" spans="11:11" hidden="1" x14ac:dyDescent="0.25">
      <c r="K127" s="120"/>
    </row>
    <row r="128" spans="11:11" hidden="1" x14ac:dyDescent="0.25">
      <c r="K128" s="120"/>
    </row>
    <row r="129" spans="11:11" hidden="1" x14ac:dyDescent="0.25">
      <c r="K129" s="120"/>
    </row>
    <row r="130" spans="11:11" hidden="1" x14ac:dyDescent="0.25">
      <c r="K130" s="120"/>
    </row>
    <row r="131" spans="11:11" hidden="1" x14ac:dyDescent="0.25">
      <c r="K131" s="120"/>
    </row>
    <row r="132" spans="11:11" hidden="1" x14ac:dyDescent="0.25">
      <c r="K132" s="120"/>
    </row>
    <row r="133" spans="11:11" hidden="1" x14ac:dyDescent="0.25">
      <c r="K133" s="120"/>
    </row>
    <row r="134" spans="11:11" hidden="1" x14ac:dyDescent="0.25">
      <c r="K134" s="120"/>
    </row>
    <row r="135" spans="11:11" hidden="1" x14ac:dyDescent="0.25">
      <c r="K135" s="120"/>
    </row>
    <row r="136" spans="11:11" hidden="1" x14ac:dyDescent="0.25">
      <c r="K136" s="120"/>
    </row>
    <row r="137" spans="11:11" x14ac:dyDescent="0.25">
      <c r="K137" s="120"/>
    </row>
    <row r="138" spans="11:11" x14ac:dyDescent="0.25">
      <c r="K138" s="120"/>
    </row>
    <row r="139" spans="11:11" x14ac:dyDescent="0.25">
      <c r="K139" s="120"/>
    </row>
    <row r="140" spans="11:11" x14ac:dyDescent="0.25">
      <c r="K140" s="120"/>
    </row>
    <row r="141" spans="11:11" x14ac:dyDescent="0.25">
      <c r="K141" s="120"/>
    </row>
    <row r="142" spans="11:11" x14ac:dyDescent="0.25">
      <c r="K142" s="120"/>
    </row>
    <row r="143" spans="11:11" x14ac:dyDescent="0.25">
      <c r="K143" s="120"/>
    </row>
    <row r="144" spans="11:11" x14ac:dyDescent="0.25">
      <c r="K144" s="120"/>
    </row>
    <row r="145" spans="11:11" x14ac:dyDescent="0.25">
      <c r="K145" s="120"/>
    </row>
    <row r="146" spans="11:11" x14ac:dyDescent="0.25">
      <c r="K146" s="120"/>
    </row>
    <row r="147" spans="11:11" x14ac:dyDescent="0.25">
      <c r="K147" s="120"/>
    </row>
    <row r="148" spans="11:11" x14ac:dyDescent="0.25">
      <c r="K148" s="120"/>
    </row>
    <row r="149" spans="11:11" x14ac:dyDescent="0.25">
      <c r="K149" s="120"/>
    </row>
    <row r="150" spans="11:11" x14ac:dyDescent="0.25">
      <c r="K150" s="120"/>
    </row>
    <row r="151" spans="11:11" x14ac:dyDescent="0.25">
      <c r="K151" s="120"/>
    </row>
    <row r="152" spans="11:11" x14ac:dyDescent="0.25">
      <c r="K152" s="120"/>
    </row>
    <row r="153" spans="11:11" x14ac:dyDescent="0.25">
      <c r="K153" s="120"/>
    </row>
    <row r="154" spans="11:11" x14ac:dyDescent="0.25">
      <c r="K154" s="120"/>
    </row>
    <row r="155" spans="11:11" x14ac:dyDescent="0.25">
      <c r="K155" s="120"/>
    </row>
    <row r="156" spans="11:11" x14ac:dyDescent="0.25">
      <c r="K156" s="120"/>
    </row>
    <row r="157" spans="11:11" x14ac:dyDescent="0.25">
      <c r="K157" s="120"/>
    </row>
    <row r="158" spans="11:11" x14ac:dyDescent="0.25">
      <c r="K158" s="120"/>
    </row>
    <row r="159" spans="11:11" x14ac:dyDescent="0.25">
      <c r="K159" s="120"/>
    </row>
    <row r="160" spans="11:11" x14ac:dyDescent="0.25">
      <c r="K160" s="120"/>
    </row>
  </sheetData>
  <sheetProtection sheet="1" objects="1" scenarios="1" selectLockedCells="1"/>
  <mergeCells count="1">
    <mergeCell ref="N18:S18"/>
  </mergeCells>
  <conditionalFormatting sqref="N18">
    <cfRule type="cellIs" dxfId="2" priority="22" operator="equal">
      <formula>"NICHT BESTANDEN"</formula>
    </cfRule>
    <cfRule type="cellIs" dxfId="1" priority="23" operator="equal">
      <formula>"BESTANDEN"</formula>
    </cfRule>
  </conditionalFormatting>
  <conditionalFormatting sqref="P15:P16">
    <cfRule type="cellIs" dxfId="0" priority="5" operator="greaterThan">
      <formula>2</formula>
    </cfRule>
  </conditionalFormatting>
  <dataValidations xWindow="466" yWindow="457" count="2">
    <dataValidation type="list" allowBlank="1" showInputMessage="1" showErrorMessage="1" prompt="Wählen Sie die zutreffende Note aus." sqref="G12:H12 K5:K9 K12 D4:G9 H4:I6 H8:I9 F10:I11" xr:uid="{00000000-0002-0000-0000-000001000000}">
      <formula1>$D$28:$D$38</formula1>
    </dataValidation>
    <dataValidation type="list" allowBlank="1" showInputMessage="1" showErrorMessage="1" prompt="Wählen Sie die zutreffende Note aus." sqref="K4" xr:uid="{6C195AE7-D6CF-465D-9984-7D6A1FE7EC6D}">
      <formula1>$K$42:$K$92</formula1>
    </dataValidation>
  </dataValidations>
  <pageMargins left="0.70866141732283472" right="0.70866141732283472" top="0.78740157480314965" bottom="0.78740157480314965" header="0.31496062992125984" footer="0.31496062992125984"/>
  <pageSetup paperSize="9" fitToWidth="0" orientation="landscape" r:id="rId1"/>
  <headerFooter>
    <oddHeader xml:space="preserve">&amp;L&amp;"-,Fett"&amp;14Notenrechner BM1&amp;C&amp;"-,Fett"&amp;14Berufsmaturitätszeugnis Typ Wirtschaft&amp;Rgültig ab BMP 2029 (KLBM-8-26)
</oddHeader>
    <oddFooter>&amp;CAlle Angaben ohne Gewähr!</oddFooter>
  </headerFooter>
  <rowBreaks count="1" manualBreakCount="1">
    <brk id="24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zoomScale="70" zoomScaleNormal="70" workbookViewId="0">
      <selection activeCell="H13" sqref="H13"/>
    </sheetView>
  </sheetViews>
  <sheetFormatPr baseColWidth="10" defaultColWidth="10.85546875" defaultRowHeight="15" x14ac:dyDescent="0.25"/>
  <cols>
    <col min="1" max="1" width="13" customWidth="1"/>
    <col min="2" max="2" width="37.5703125" customWidth="1"/>
    <col min="3" max="3" width="23.5703125" style="6" customWidth="1"/>
    <col min="4" max="4" width="16.42578125" customWidth="1"/>
    <col min="5" max="5" width="14.5703125" style="6" customWidth="1"/>
    <col min="6" max="6" width="27.5703125" customWidth="1"/>
  </cols>
  <sheetData>
    <row r="1" spans="1:6" ht="17.25" customHeight="1" x14ac:dyDescent="0.25">
      <c r="A1" s="134" t="s">
        <v>85</v>
      </c>
      <c r="B1" s="134"/>
      <c r="C1" s="134"/>
      <c r="D1" s="25"/>
      <c r="E1" s="26"/>
      <c r="F1" s="25"/>
    </row>
    <row r="2" spans="1:6" ht="24.75" customHeight="1" x14ac:dyDescent="0.25">
      <c r="A2" s="135" t="s">
        <v>102</v>
      </c>
      <c r="B2" s="135"/>
      <c r="C2" s="135"/>
      <c r="D2" s="25"/>
      <c r="E2" s="26"/>
      <c r="F2" s="25"/>
    </row>
    <row r="3" spans="1:6" ht="30" x14ac:dyDescent="0.25">
      <c r="A3" s="27" t="s">
        <v>86</v>
      </c>
      <c r="B3" s="27" t="s">
        <v>87</v>
      </c>
      <c r="C3" s="28" t="s">
        <v>88</v>
      </c>
      <c r="D3" s="28" t="s">
        <v>26</v>
      </c>
      <c r="E3" s="28" t="s">
        <v>89</v>
      </c>
      <c r="F3" s="27" t="s">
        <v>90</v>
      </c>
    </row>
    <row r="4" spans="1:6" ht="45.2" customHeight="1" x14ac:dyDescent="0.25">
      <c r="A4" s="132" t="s">
        <v>71</v>
      </c>
      <c r="B4" s="29" t="s">
        <v>103</v>
      </c>
      <c r="C4" s="30" t="s">
        <v>104</v>
      </c>
      <c r="D4" s="31">
        <v>0.5</v>
      </c>
      <c r="E4" s="126" t="s">
        <v>92</v>
      </c>
      <c r="F4" s="127" t="s">
        <v>93</v>
      </c>
    </row>
    <row r="5" spans="1:6" ht="45.2" customHeight="1" x14ac:dyDescent="0.25">
      <c r="A5" s="132"/>
      <c r="B5" s="29" t="s">
        <v>94</v>
      </c>
      <c r="C5" s="30" t="s">
        <v>105</v>
      </c>
      <c r="D5" s="31">
        <v>0.5</v>
      </c>
      <c r="E5" s="126"/>
      <c r="F5" s="127"/>
    </row>
    <row r="6" spans="1:6" ht="45.2" customHeight="1" x14ac:dyDescent="0.25">
      <c r="A6" s="133" t="s">
        <v>72</v>
      </c>
      <c r="B6" s="32" t="s">
        <v>95</v>
      </c>
      <c r="C6" s="33" t="s">
        <v>91</v>
      </c>
      <c r="D6" s="34">
        <v>0.5</v>
      </c>
      <c r="E6" s="130" t="s">
        <v>92</v>
      </c>
      <c r="F6" s="131" t="s">
        <v>93</v>
      </c>
    </row>
    <row r="7" spans="1:6" ht="45.2" customHeight="1" x14ac:dyDescent="0.25">
      <c r="A7" s="133"/>
      <c r="B7" s="32" t="s">
        <v>94</v>
      </c>
      <c r="C7" s="33" t="s">
        <v>105</v>
      </c>
      <c r="D7" s="34">
        <v>0.5</v>
      </c>
      <c r="E7" s="130"/>
      <c r="F7" s="131"/>
    </row>
    <row r="8" spans="1:6" ht="45.2" customHeight="1" x14ac:dyDescent="0.25">
      <c r="A8" s="132" t="s">
        <v>73</v>
      </c>
      <c r="B8" s="29" t="s">
        <v>95</v>
      </c>
      <c r="C8" s="30" t="s">
        <v>91</v>
      </c>
      <c r="D8" s="31">
        <v>0.5</v>
      </c>
      <c r="E8" s="126" t="s">
        <v>92</v>
      </c>
      <c r="F8" s="127" t="s">
        <v>93</v>
      </c>
    </row>
    <row r="9" spans="1:6" ht="45.2" customHeight="1" x14ac:dyDescent="0.25">
      <c r="A9" s="132"/>
      <c r="B9" s="29" t="s">
        <v>94</v>
      </c>
      <c r="C9" s="30" t="s">
        <v>105</v>
      </c>
      <c r="D9" s="31">
        <v>0.5</v>
      </c>
      <c r="E9" s="126"/>
      <c r="F9" s="127"/>
    </row>
    <row r="10" spans="1:6" ht="45.2" customHeight="1" x14ac:dyDescent="0.25">
      <c r="A10" s="133" t="s">
        <v>74</v>
      </c>
      <c r="B10" s="32" t="s">
        <v>96</v>
      </c>
      <c r="C10" s="33" t="s">
        <v>91</v>
      </c>
      <c r="D10" s="34">
        <v>0.5</v>
      </c>
      <c r="E10" s="130" t="s">
        <v>92</v>
      </c>
      <c r="F10" s="131" t="s">
        <v>93</v>
      </c>
    </row>
    <row r="11" spans="1:6" ht="45.2" customHeight="1" x14ac:dyDescent="0.25">
      <c r="A11" s="133"/>
      <c r="B11" s="32" t="s">
        <v>94</v>
      </c>
      <c r="C11" s="33" t="s">
        <v>105</v>
      </c>
      <c r="D11" s="34">
        <v>0.5</v>
      </c>
      <c r="E11" s="130"/>
      <c r="F11" s="131"/>
    </row>
    <row r="12" spans="1:6" ht="45.2" customHeight="1" x14ac:dyDescent="0.25">
      <c r="A12" s="124" t="s">
        <v>97</v>
      </c>
      <c r="B12" s="29" t="s">
        <v>96</v>
      </c>
      <c r="C12" s="30" t="s">
        <v>91</v>
      </c>
      <c r="D12" s="35" t="s">
        <v>98</v>
      </c>
      <c r="E12" s="126" t="s">
        <v>92</v>
      </c>
      <c r="F12" s="127" t="s">
        <v>93</v>
      </c>
    </row>
    <row r="13" spans="1:6" ht="45.2" customHeight="1" x14ac:dyDescent="0.25">
      <c r="A13" s="125"/>
      <c r="B13" s="29" t="s">
        <v>94</v>
      </c>
      <c r="C13" s="30" t="s">
        <v>105</v>
      </c>
      <c r="D13" s="35" t="s">
        <v>98</v>
      </c>
      <c r="E13" s="126"/>
      <c r="F13" s="127"/>
    </row>
    <row r="14" spans="1:6" ht="45.2" customHeight="1" x14ac:dyDescent="0.25">
      <c r="A14" s="128" t="s">
        <v>76</v>
      </c>
      <c r="B14" s="32" t="s">
        <v>96</v>
      </c>
      <c r="C14" s="33" t="s">
        <v>91</v>
      </c>
      <c r="D14" s="36" t="s">
        <v>98</v>
      </c>
      <c r="E14" s="130" t="s">
        <v>92</v>
      </c>
      <c r="F14" s="131" t="s">
        <v>93</v>
      </c>
    </row>
    <row r="15" spans="1:6" ht="45.2" customHeight="1" x14ac:dyDescent="0.25">
      <c r="A15" s="129"/>
      <c r="B15" s="32" t="s">
        <v>94</v>
      </c>
      <c r="C15" s="33" t="s">
        <v>105</v>
      </c>
      <c r="D15" s="36" t="s">
        <v>98</v>
      </c>
      <c r="E15" s="130"/>
      <c r="F15" s="131"/>
    </row>
    <row r="16" spans="1:6" ht="90.6" customHeight="1" x14ac:dyDescent="0.25">
      <c r="A16" s="40" t="s">
        <v>77</v>
      </c>
      <c r="B16" s="29" t="s">
        <v>94</v>
      </c>
      <c r="C16" s="30" t="s">
        <v>105</v>
      </c>
      <c r="D16" s="37">
        <v>1</v>
      </c>
      <c r="E16" s="30" t="s">
        <v>92</v>
      </c>
      <c r="F16" s="38" t="s">
        <v>93</v>
      </c>
    </row>
    <row r="17" spans="1:6" ht="90.6" customHeight="1" x14ac:dyDescent="0.25">
      <c r="A17" s="41" t="s">
        <v>78</v>
      </c>
      <c r="B17" s="42" t="s">
        <v>94</v>
      </c>
      <c r="C17" s="33" t="s">
        <v>105</v>
      </c>
      <c r="D17" s="43">
        <v>1</v>
      </c>
      <c r="E17" s="44" t="s">
        <v>92</v>
      </c>
      <c r="F17" s="45" t="s">
        <v>93</v>
      </c>
    </row>
    <row r="18" spans="1:6" ht="45.2" customHeight="1" x14ac:dyDescent="0.25">
      <c r="A18" s="124" t="s">
        <v>99</v>
      </c>
      <c r="B18" s="29" t="s">
        <v>100</v>
      </c>
      <c r="C18" s="30" t="s">
        <v>91</v>
      </c>
      <c r="D18" s="35" t="s">
        <v>98</v>
      </c>
      <c r="E18" s="126" t="s">
        <v>92</v>
      </c>
      <c r="F18" s="127" t="s">
        <v>93</v>
      </c>
    </row>
    <row r="19" spans="1:6" ht="45.2" customHeight="1" x14ac:dyDescent="0.25">
      <c r="A19" s="125"/>
      <c r="B19" s="29" t="s">
        <v>101</v>
      </c>
      <c r="C19" s="30" t="s">
        <v>105</v>
      </c>
      <c r="D19" s="35" t="s">
        <v>98</v>
      </c>
      <c r="E19" s="126"/>
      <c r="F19" s="127"/>
    </row>
  </sheetData>
  <sheetProtection sheet="1" objects="1" scenarios="1"/>
  <mergeCells count="23">
    <mergeCell ref="A6:A7"/>
    <mergeCell ref="E6:E7"/>
    <mergeCell ref="F6:F7"/>
    <mergeCell ref="A1:C1"/>
    <mergeCell ref="A2:C2"/>
    <mergeCell ref="A4:A5"/>
    <mergeCell ref="E4:E5"/>
    <mergeCell ref="F4:F5"/>
    <mergeCell ref="A8:A9"/>
    <mergeCell ref="E8:E9"/>
    <mergeCell ref="F8:F9"/>
    <mergeCell ref="A10:A11"/>
    <mergeCell ref="E10:E11"/>
    <mergeCell ref="F10:F11"/>
    <mergeCell ref="A18:A19"/>
    <mergeCell ref="E18:E19"/>
    <mergeCell ref="F18:F19"/>
    <mergeCell ref="A12:A13"/>
    <mergeCell ref="E12:E13"/>
    <mergeCell ref="F12:F13"/>
    <mergeCell ref="A14:A15"/>
    <mergeCell ref="E14:E15"/>
    <mergeCell ref="F14:F15"/>
  </mergeCells>
  <pageMargins left="0.7" right="0.7" top="0.78740157499999996" bottom="0.78740157499999996" header="0.3" footer="0.3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EFZ BM1 nach BIVO 2023</vt:lpstr>
      <vt:lpstr>BMZ BM1 nach BMV2026</vt:lpstr>
      <vt:lpstr>BMZ Berechnungsregeln</vt:lpstr>
      <vt:lpstr>'BMZ BM1 nach BMV2026'!Druckbereich</vt:lpstr>
      <vt:lpstr>'BMZ BM1 nach BMV2026'!Drucktitel</vt:lpstr>
      <vt:lpstr>Noten</vt:lpstr>
    </vt:vector>
  </TitlesOfParts>
  <Manager/>
  <Company>WKS KV Bildung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Müller Dominik</dc:creator>
  <cp:keywords/>
  <dc:description/>
  <cp:lastModifiedBy>Müller Dominik</cp:lastModifiedBy>
  <cp:revision/>
  <dcterms:created xsi:type="dcterms:W3CDTF">2018-09-12T07:52:20Z</dcterms:created>
  <dcterms:modified xsi:type="dcterms:W3CDTF">2026-07-28T05:55:56Z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862b98-082c-41b0-b30f-a0f447fcbd6d_Enabled">
    <vt:lpwstr>true</vt:lpwstr>
  </property>
  <property fmtid="{D5CDD505-2E9C-101B-9397-08002B2CF9AE}" pid="3" name="MSIP_Label_11862b98-082c-41b0-b30f-a0f447fcbd6d_SetDate">
    <vt:lpwstr>2026-07-27T14:57:25Z</vt:lpwstr>
  </property>
  <property fmtid="{D5CDD505-2E9C-101B-9397-08002B2CF9AE}" pid="4" name="MSIP_Label_11862b98-082c-41b0-b30f-a0f447fcbd6d_Method">
    <vt:lpwstr>Standard</vt:lpwstr>
  </property>
  <property fmtid="{D5CDD505-2E9C-101B-9397-08002B2CF9AE}" pid="5" name="MSIP_Label_11862b98-082c-41b0-b30f-a0f447fcbd6d_Name">
    <vt:lpwstr>Intern</vt:lpwstr>
  </property>
  <property fmtid="{D5CDD505-2E9C-101B-9397-08002B2CF9AE}" pid="6" name="MSIP_Label_11862b98-082c-41b0-b30f-a0f447fcbd6d_SiteId">
    <vt:lpwstr>c4533628-8ffb-4cc2-b56b-457c5f56bff9</vt:lpwstr>
  </property>
  <property fmtid="{D5CDD505-2E9C-101B-9397-08002B2CF9AE}" pid="7" name="MSIP_Label_11862b98-082c-41b0-b30f-a0f447fcbd6d_ActionId">
    <vt:lpwstr>d85698c7-71b4-4bac-87c3-18f3af7dd2c6</vt:lpwstr>
  </property>
  <property fmtid="{D5CDD505-2E9C-101B-9397-08002B2CF9AE}" pid="8" name="MSIP_Label_11862b98-082c-41b0-b30f-a0f447fcbd6d_ContentBits">
    <vt:lpwstr>0</vt:lpwstr>
  </property>
  <property fmtid="{D5CDD505-2E9C-101B-9397-08002B2CF9AE}" pid="9" name="MSIP_Label_11862b98-082c-41b0-b30f-a0f447fcbd6d_Tag">
    <vt:lpwstr>10, 3, 0, 1</vt:lpwstr>
  </property>
</Properties>
</file>