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ks365-my.sharepoint.com/personal/tanja_bernhard_wksbern_ch/Documents/Desktop/"/>
    </mc:Choice>
  </mc:AlternateContent>
  <xr:revisionPtr revIDLastSave="0" documentId="8_{630BD1F8-6BC5-4581-9D89-BC84FA2B38F8}" xr6:coauthVersionLast="47" xr6:coauthVersionMax="47" xr10:uidLastSave="{00000000-0000-0000-0000-000000000000}"/>
  <bookViews>
    <workbookView xWindow="-108" yWindow="-108" windowWidth="23256" windowHeight="13896" xr2:uid="{15E56405-D87E-4B77-8C68-FB6D81723F87}"/>
  </bookViews>
  <sheets>
    <sheet name="EFZ BM 1 nach BIVO 2023" sheetId="1" r:id="rId1"/>
    <sheet name="BMZ BM 1 nach BIVO 2023" sheetId="2" r:id="rId2"/>
    <sheet name="Dropdownliste" sheetId="3" state="hidden" r:id="rId3"/>
  </sheets>
  <externalReferences>
    <externalReference r:id="rId4"/>
  </externalReferences>
  <definedNames>
    <definedName name="Noten">'[1]BMZ und EFZ'!$D$42:$D$52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2" l="1"/>
  <c r="N12" i="2"/>
  <c r="P12" i="2" s="1"/>
  <c r="N8" i="2"/>
  <c r="O13" i="2"/>
  <c r="N13" i="2"/>
  <c r="N11" i="2"/>
  <c r="P11" i="2" s="1"/>
  <c r="O10" i="2"/>
  <c r="N10" i="2"/>
  <c r="O9" i="2"/>
  <c r="N9" i="2"/>
  <c r="P9" i="2" s="1"/>
  <c r="R9" i="2" s="1"/>
  <c r="O8" i="2"/>
  <c r="O7" i="2"/>
  <c r="N7" i="2"/>
  <c r="O6" i="2"/>
  <c r="N6" i="2"/>
  <c r="O5" i="2"/>
  <c r="P7" i="2" l="1"/>
  <c r="P13" i="2"/>
  <c r="R13" i="2" s="1"/>
  <c r="P10" i="2"/>
  <c r="S10" i="2" s="1"/>
  <c r="P8" i="2"/>
  <c r="S8" i="2" s="1"/>
  <c r="P5" i="2"/>
  <c r="S5" i="2" s="1"/>
  <c r="P6" i="2"/>
  <c r="S12" i="2"/>
  <c r="R12" i="2"/>
  <c r="R7" i="2"/>
  <c r="S7" i="2"/>
  <c r="S11" i="2"/>
  <c r="R11" i="2"/>
  <c r="S9" i="2"/>
  <c r="S13" i="2" l="1"/>
  <c r="R10" i="2"/>
  <c r="R5" i="2"/>
  <c r="R8" i="2"/>
  <c r="P15" i="2"/>
  <c r="R6" i="2"/>
  <c r="S6" i="2"/>
  <c r="P17" i="2" l="1"/>
  <c r="P16" i="2"/>
  <c r="N19" i="2" s="1"/>
  <c r="F24" i="1"/>
  <c r="D11" i="1" l="1"/>
  <c r="B11" i="1"/>
  <c r="F13" i="1" l="1"/>
  <c r="F26" i="1" s="1"/>
  <c r="F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 Dominik</author>
  </authors>
  <commentList>
    <comment ref="K5" authorId="0" shapeId="0" xr:uid="{2C9A3170-F791-41B8-8A57-0F290C72FD5A}">
      <text>
        <r>
          <rPr>
            <sz val="9"/>
            <color indexed="81"/>
            <rFont val="Segoe UI"/>
            <family val="2"/>
          </rPr>
          <t>Durchschnitt aus mündlicher und schriftlicher Abschlussprüfung, gerundet auf ganze oder halbe Note</t>
        </r>
      </text>
    </comment>
    <comment ref="K6" authorId="0" shapeId="0" xr:uid="{860BF9A4-C1BA-49E8-AC56-8243CB8D07E2}">
      <text>
        <r>
          <rPr>
            <sz val="9"/>
            <color indexed="81"/>
            <rFont val="Segoe UI"/>
            <family val="2"/>
          </rPr>
          <t>Umrechnung der Punkte aus Sprachdiplomen gemäss Notenrechner</t>
        </r>
      </text>
    </comment>
    <comment ref="K7" authorId="0" shapeId="0" xr:uid="{70DCAB3E-1508-42F9-A575-B33AC8C9D82D}">
      <text>
        <r>
          <rPr>
            <sz val="9"/>
            <color indexed="81"/>
            <rFont val="Segoe UI"/>
            <family val="2"/>
          </rPr>
          <t>Umrechnung der Punkte aus Sprachdiplomen gemäss Notenrechner</t>
        </r>
      </text>
    </comment>
    <comment ref="K8" authorId="0" shapeId="0" xr:uid="{BD571DE5-3E7B-4465-96F7-9E5C2CE4ED18}">
      <text>
        <r>
          <rPr>
            <sz val="9"/>
            <color indexed="81"/>
            <rFont val="Segoe UI"/>
            <family val="2"/>
          </rPr>
          <t>schriftliche Abschlussprüfung, gerundet auf ganze oder halbe Note</t>
        </r>
      </text>
    </comment>
    <comment ref="K9" authorId="0" shapeId="0" xr:uid="{82618CC9-E10D-4933-AF20-173170BA8384}">
      <text>
        <r>
          <rPr>
            <sz val="9"/>
            <color indexed="81"/>
            <rFont val="Segoe UI"/>
            <family val="2"/>
          </rPr>
          <t>schriftliche Abschlussprüfung, gerundet auf ganze oder halbe Note</t>
        </r>
      </text>
    </comment>
    <comment ref="K10" authorId="0" shapeId="0" xr:uid="{6E8443FE-6AF9-45FC-BCED-1503F12EC6BE}">
      <text>
        <r>
          <rPr>
            <sz val="9"/>
            <color indexed="81"/>
            <rFont val="Segoe UI"/>
            <family val="2"/>
          </rPr>
          <t>schriftliche Abschlussprüfung , gerundet auf ganze oder halbe Note</t>
        </r>
      </text>
    </comment>
    <comment ref="F13" authorId="0" shapeId="0" xr:uid="{34066EFA-F41C-495D-B4AC-CDE3B87C00F7}">
      <text>
        <r>
          <rPr>
            <sz val="9"/>
            <color indexed="81"/>
            <rFont val="Segoe UI"/>
            <family val="2"/>
          </rPr>
          <t>Durchschnitt aus IDAF 1 und 2, gerundet auf ganze oder halbe Note</t>
        </r>
      </text>
    </comment>
    <comment ref="G13" authorId="0" shapeId="0" xr:uid="{6BA281F1-D609-47D2-8B91-9896450AA022}">
      <text>
        <r>
          <rPr>
            <sz val="9"/>
            <color indexed="81"/>
            <rFont val="Segoe UI"/>
            <family val="2"/>
          </rPr>
          <t>Durchschnitt aus IDAF 3 und 4, gerundet auf ganze oder halbe Note</t>
        </r>
      </text>
    </comment>
    <comment ref="K13" authorId="0" shapeId="0" xr:uid="{6AACEC4D-7C67-437D-BDDD-4BA3A7BBB733}">
      <text>
        <r>
          <rPr>
            <sz val="9"/>
            <color indexed="81"/>
            <rFont val="Segoe UI"/>
            <family val="2"/>
          </rPr>
          <t>IDPA-Note</t>
        </r>
      </text>
    </comment>
  </commentList>
</comments>
</file>

<file path=xl/sharedStrings.xml><?xml version="1.0" encoding="utf-8"?>
<sst xmlns="http://schemas.openxmlformats.org/spreadsheetml/2006/main" count="106" uniqueCount="91">
  <si>
    <t>Gewichtung</t>
  </si>
  <si>
    <t>Erfahrungsnoten (Gewichtungsanteil QV 40%)</t>
  </si>
  <si>
    <t>Bildung Berufliche Praxis
(Betrieb)
HKB A - HKB E</t>
  </si>
  <si>
    <t>Überbetrieblicher Kurs
HKB A - HKB E</t>
  </si>
  <si>
    <t>Semesterzeugnisnote 5 (HKB A - HKB C + Option)</t>
  </si>
  <si>
    <t>HKB A</t>
  </si>
  <si>
    <t>HKB B</t>
  </si>
  <si>
    <t>HKB C</t>
  </si>
  <si>
    <t>HKB D</t>
  </si>
  <si>
    <t>HKB E</t>
  </si>
  <si>
    <t>75 Min. schriftlich</t>
  </si>
  <si>
    <t>30 Min. mündlich</t>
  </si>
  <si>
    <t>75 Min schriftlich</t>
  </si>
  <si>
    <t>30 Min mündlich</t>
  </si>
  <si>
    <t>Präsentation und Anwendung</t>
  </si>
  <si>
    <t>Fallarbeit mit Teilaufgaben</t>
  </si>
  <si>
    <t>Handlungssimulationen (+Fremdsprache)</t>
  </si>
  <si>
    <t>Rollenspiele und Anwendung (+ Fremdsprache)</t>
  </si>
  <si>
    <t>Handlungskompetenzbereich</t>
  </si>
  <si>
    <t>Art der Prüfung</t>
  </si>
  <si>
    <t>Anteil Gewichtung</t>
  </si>
  <si>
    <t xml:space="preserve">a. der Qualifikationsbereich «praktische Arbeit» mindestens mit der Note 4 bewertet wird; </t>
  </si>
  <si>
    <t xml:space="preserve">b. der Qualifikationsbereich «Berufskenntnisse und Allgemeinbildung» mindestens mit der Note 4 bewertet wird; und </t>
  </si>
  <si>
    <t>Betrieblicher Kompetenznachweis 1</t>
  </si>
  <si>
    <t>Betrieblicher Kompetenznachweis 2</t>
  </si>
  <si>
    <t>Betrieblicher Kompetenznachweis 3</t>
  </si>
  <si>
    <t>Betrieblicher Kompetenznachweis 4</t>
  </si>
  <si>
    <t>Betrieblicher Kompetenznachweis 5</t>
  </si>
  <si>
    <t>Betrieblicher Kompetenznachweis 6</t>
  </si>
  <si>
    <t>überbetrieblicher Kompetenznachweis 1</t>
  </si>
  <si>
    <t>überbetrieblicher Kompetenznachweis 2</t>
  </si>
  <si>
    <t>Semesterzeugnisnote 6 (HKB B + HKB C + Option)</t>
  </si>
  <si>
    <t>Semesterzeugnisnote 1 (HKB A - HKB E + WPB)</t>
  </si>
  <si>
    <t>Berufskenntnisse und Allgemeinbildung
(Berufsfachschule)
HKB A - HKB E
Wahlpflichtbereich (WPB) und Option</t>
  </si>
  <si>
    <t>Semesterzeugnisnote 2 (HKB A - HKB E + WPB)</t>
  </si>
  <si>
    <t>Semesterzeugnisnote 3 (HKB A - HKB E + WPB)</t>
  </si>
  <si>
    <t>Semesterzeugnisnote 4 (HKB A - HKB E + WPB)</t>
  </si>
  <si>
    <t>25% - halbe ganze Note</t>
  </si>
  <si>
    <t>Gesamtresultat (Mittel aus der Summe der drei Qualifikationsbereiche inkl. Gewichtung, gerundet auf eine Dezimalstelle)</t>
  </si>
  <si>
    <t>c. die Gesamtnote mindestens 4 beträgt.</t>
  </si>
  <si>
    <r>
      <t xml:space="preserve">Note
</t>
    </r>
    <r>
      <rPr>
        <sz val="10"/>
        <color theme="1"/>
        <rFont val="Calibri"/>
        <family val="2"/>
        <scheme val="minor"/>
      </rPr>
      <t>(Rundung auf halbe und ganze Noten)</t>
    </r>
  </si>
  <si>
    <r>
      <t xml:space="preserve">Note 
</t>
    </r>
    <r>
      <rPr>
        <sz val="10"/>
        <color theme="1"/>
        <rFont val="Calibri"/>
        <family val="2"/>
        <scheme val="minor"/>
      </rPr>
      <t>(Rundung auf halbe und ganze Noten)</t>
    </r>
  </si>
  <si>
    <r>
      <t xml:space="preserve">Erfahrungsnote = Mittelwert der
6 betrieblichen KN
</t>
    </r>
    <r>
      <rPr>
        <sz val="10"/>
        <color theme="1"/>
        <rFont val="Calibri"/>
        <family val="2"/>
        <scheme val="minor"/>
      </rPr>
      <t>(Rundung auf halbe und ganze Noten)</t>
    </r>
  </si>
  <si>
    <r>
      <t xml:space="preserve">Erfahrungsnote = Mittelwert der
2 üK-KN
</t>
    </r>
    <r>
      <rPr>
        <sz val="10"/>
        <color theme="1"/>
        <rFont val="Calibri"/>
        <family val="2"/>
        <scheme val="minor"/>
      </rPr>
      <t>(Rundung auf halbe und ganze Noten)</t>
    </r>
  </si>
  <si>
    <r>
      <t xml:space="preserve">Erfahrungsnote = Mittelwert der
6 Semesterzeugnisnoten
</t>
    </r>
    <r>
      <rPr>
        <sz val="10"/>
        <color theme="1"/>
        <rFont val="Calibri"/>
        <family val="2"/>
        <scheme val="minor"/>
      </rPr>
      <t>(Rundung auf halbe und ganze Noten)</t>
    </r>
  </si>
  <si>
    <r>
      <rPr>
        <b/>
        <sz val="12"/>
        <color theme="1"/>
        <rFont val="Calibri"/>
        <family val="2"/>
        <scheme val="minor"/>
      </rPr>
      <t>Praktische Arbeit (Gewichtungsanteil QV 30% - Fallnote -</t>
    </r>
    <r>
      <rPr>
        <sz val="12"/>
        <color theme="1"/>
        <rFont val="Calibri"/>
        <family val="2"/>
        <scheme val="minor"/>
      </rPr>
      <t xml:space="preserve"> halbe oder ganze Noten)</t>
    </r>
  </si>
  <si>
    <r>
      <t xml:space="preserve">Das Qualifikationsverfahren mit Abschlussprüfung ist </t>
    </r>
    <r>
      <rPr>
        <b/>
        <sz val="10"/>
        <color theme="1"/>
        <rFont val="Calibri"/>
        <family val="2"/>
        <scheme val="minor"/>
      </rPr>
      <t>nur</t>
    </r>
    <r>
      <rPr>
        <sz val="10"/>
        <color theme="1"/>
        <rFont val="Calibri"/>
        <family val="2"/>
        <scheme val="minor"/>
      </rPr>
      <t xml:space="preserve"> bestanden, wenn: </t>
    </r>
  </si>
  <si>
    <t>dispensiert</t>
  </si>
  <si>
    <t>keine</t>
  </si>
  <si>
    <t>0% - halbe ganze Note</t>
  </si>
  <si>
    <t>Stand: November 2022 | übernommen und angepasst vom Notenrechner EFZ des kaufmännischen Verbands vom 30. März 2022</t>
  </si>
  <si>
    <r>
      <t xml:space="preserve">Qualifikationsverfahren Kaufmann/Kauffrau EFZ mit integrierter Berufsmaturität (BM 1)
</t>
    </r>
    <r>
      <rPr>
        <b/>
        <sz val="10"/>
        <color theme="1"/>
        <rFont val="Calibri"/>
        <family val="2"/>
        <scheme val="minor"/>
      </rPr>
      <t>(nach Bildungsverordnung 2023, gültig ab Prüfungssession 2026)</t>
    </r>
  </si>
  <si>
    <t>Name:</t>
  </si>
  <si>
    <t>Berufsmaturitätszeugnis (BMZ)</t>
  </si>
  <si>
    <t>1. Jahr</t>
  </si>
  <si>
    <t>2. Jahr</t>
  </si>
  <si>
    <t>3. Jahr</t>
  </si>
  <si>
    <t>1. Sem.</t>
  </si>
  <si>
    <t>2. Sem.</t>
  </si>
  <si>
    <t>3. Sem.</t>
  </si>
  <si>
    <t>4. Sem.</t>
  </si>
  <si>
    <t>5. Sem.</t>
  </si>
  <si>
    <t>6. Sem.</t>
  </si>
  <si>
    <t>Prüfung</t>
  </si>
  <si>
    <t>ERFA</t>
  </si>
  <si>
    <t>Fachnote</t>
  </si>
  <si>
    <t>Gewicht</t>
  </si>
  <si>
    <t>Minus-
punkte</t>
  </si>
  <si>
    <t>Noten
&lt; 4.0</t>
  </si>
  <si>
    <t>Deutsch</t>
  </si>
  <si>
    <t>Französisch</t>
  </si>
  <si>
    <t>Englisch</t>
  </si>
  <si>
    <t>Mathematik</t>
  </si>
  <si>
    <t>Finanz- und Rechungswesen</t>
  </si>
  <si>
    <t>Wirtschaft und Recht</t>
  </si>
  <si>
    <t>Geschichte und Politik</t>
  </si>
  <si>
    <t>Technik und Umwelt</t>
  </si>
  <si>
    <t>Interdisziplinäres Arbeiten BMZ</t>
  </si>
  <si>
    <t>Durchschnitt</t>
  </si>
  <si>
    <t>mindestens 4.0</t>
  </si>
  <si>
    <t>Minuspunkte</t>
  </si>
  <si>
    <t>maximal 2.0 Punkte</t>
  </si>
  <si>
    <t># Noten unter 4.0</t>
  </si>
  <si>
    <t>maximal 2</t>
  </si>
  <si>
    <r>
      <t xml:space="preserve">Berufsmaturitätszeugnis Kaufmann/Kauffrau EFZ mit integrierter Berufsmaturität (BM 1)
</t>
    </r>
    <r>
      <rPr>
        <b/>
        <sz val="10"/>
        <color theme="1"/>
        <rFont val="Calibri"/>
        <family val="2"/>
      </rPr>
      <t>(nach Bildungsverordnung 2023, gültig ab Prüfungssession 2026)</t>
    </r>
  </si>
  <si>
    <t>Fachbereiche</t>
  </si>
  <si>
    <t>disp.</t>
  </si>
  <si>
    <t>Note</t>
  </si>
  <si>
    <t>Berufskenntnisse und Allgemeinbildung gesamt (Mittel aus der Summe der vier Qualifikationsbereiche, gerundet auf eine Dezimalstelle)</t>
  </si>
  <si>
    <r>
      <rPr>
        <b/>
        <sz val="12"/>
        <color theme="1"/>
        <rFont val="Calibri"/>
        <family val="2"/>
        <scheme val="minor"/>
      </rPr>
      <t xml:space="preserve">Erfahrungsnote gesamt </t>
    </r>
    <r>
      <rPr>
        <sz val="10"/>
        <color theme="1"/>
        <rFont val="Calibri"/>
        <family val="2"/>
        <scheme val="minor"/>
      </rPr>
      <t>(Mittel der aus der Summe und Gewichtung der beiden Qualifikationsbereiche, gerundet auf eine Dezimalstelle):</t>
    </r>
  </si>
  <si>
    <t>Abschlussprüfungen in Berufskenntnisse und Allgemeinbildung (Gewichtungsanteil QV 30% - Fallnote)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</si>
</sst>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1"/>
      <name val="Segoe U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1"/>
      <color theme="1"/>
      <name val="Calibri"/>
      <family val="2"/>
    </font>
    <font>
      <b/>
      <i/>
      <sz val="9"/>
      <color rgb="FFC00000"/>
      <name val="Calibri"/>
      <family val="2"/>
    </font>
    <font>
      <i/>
      <sz val="10"/>
      <color theme="1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7" borderId="8" xfId="0" applyFont="1" applyFill="1" applyBorder="1" applyAlignment="1">
      <alignment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0" fontId="4" fillId="7" borderId="10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5" fillId="0" borderId="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/>
    <xf numFmtId="0" fontId="5" fillId="4" borderId="1" xfId="0" applyFont="1" applyFill="1" applyBorder="1"/>
    <xf numFmtId="0" fontId="5" fillId="3" borderId="11" xfId="0" applyFont="1" applyFill="1" applyBorder="1"/>
    <xf numFmtId="0" fontId="5" fillId="3" borderId="12" xfId="0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vertical="center" wrapText="1"/>
    </xf>
    <xf numFmtId="0" fontId="2" fillId="8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horizontal="center" vertical="center"/>
    </xf>
    <xf numFmtId="0" fontId="2" fillId="8" borderId="14" xfId="0" applyFont="1" applyFill="1" applyBorder="1"/>
    <xf numFmtId="9" fontId="2" fillId="8" borderId="17" xfId="0" applyNumberFormat="1" applyFont="1" applyFill="1" applyBorder="1" applyAlignment="1">
      <alignment horizontal="center" vertical="center"/>
    </xf>
    <xf numFmtId="0" fontId="2" fillId="3" borderId="14" xfId="0" applyFont="1" applyFill="1" applyBorder="1"/>
    <xf numFmtId="9" fontId="2" fillId="3" borderId="17" xfId="0" applyNumberFormat="1" applyFont="1" applyFill="1" applyBorder="1" applyAlignment="1">
      <alignment horizontal="center" vertical="center"/>
    </xf>
    <xf numFmtId="0" fontId="2" fillId="4" borderId="14" xfId="0" applyFont="1" applyFill="1" applyBorder="1"/>
    <xf numFmtId="9" fontId="2" fillId="4" borderId="12" xfId="0" applyNumberFormat="1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vertical="center"/>
    </xf>
    <xf numFmtId="0" fontId="4" fillId="10" borderId="7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6" borderId="2" xfId="0" applyFont="1" applyFill="1" applyBorder="1" applyAlignment="1">
      <alignment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4" fillId="9" borderId="2" xfId="0" applyFont="1" applyFill="1" applyBorder="1" applyAlignment="1">
      <alignment horizontal="left" vertical="center"/>
    </xf>
    <xf numFmtId="0" fontId="4" fillId="9" borderId="18" xfId="0" applyFont="1" applyFill="1" applyBorder="1" applyAlignment="1">
      <alignment horizontal="left" vertical="center"/>
    </xf>
    <xf numFmtId="0" fontId="4" fillId="9" borderId="1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1" xfId="0" applyFont="1" applyFill="1" applyBorder="1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21" xfId="0" applyFont="1" applyFill="1" applyBorder="1"/>
    <xf numFmtId="0" fontId="5" fillId="2" borderId="5" xfId="0" applyFont="1" applyFill="1" applyBorder="1" applyAlignment="1">
      <alignment horizontal="center" vertical="center"/>
    </xf>
    <xf numFmtId="9" fontId="5" fillId="2" borderId="5" xfId="0" applyNumberFormat="1" applyFont="1" applyFill="1" applyBorder="1"/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4" fillId="9" borderId="14" xfId="0" applyFont="1" applyFill="1" applyBorder="1" applyAlignment="1">
      <alignment horizontal="left" vertical="center"/>
    </xf>
    <xf numFmtId="0" fontId="4" fillId="9" borderId="15" xfId="0" applyFont="1" applyFill="1" applyBorder="1" applyAlignment="1">
      <alignment horizontal="left" vertical="center"/>
    </xf>
    <xf numFmtId="0" fontId="4" fillId="11" borderId="7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3" borderId="0" xfId="0" applyFill="1"/>
    <xf numFmtId="0" fontId="0" fillId="1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/>
    </xf>
    <xf numFmtId="0" fontId="11" fillId="13" borderId="0" xfId="0" applyFont="1" applyFill="1" applyAlignment="1" applyProtection="1">
      <alignment horizontal="left"/>
      <protection locked="0"/>
    </xf>
    <xf numFmtId="0" fontId="11" fillId="3" borderId="0" xfId="0" applyFont="1" applyFill="1" applyAlignment="1">
      <alignment vertical="center"/>
    </xf>
    <xf numFmtId="0" fontId="11" fillId="3" borderId="0" xfId="0" applyFont="1" applyFill="1"/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0" fontId="11" fillId="12" borderId="0" xfId="0" applyFont="1" applyFill="1" applyAlignment="1">
      <alignment horizontal="left" vertical="center"/>
    </xf>
    <xf numFmtId="0" fontId="11" fillId="12" borderId="0" xfId="0" applyFont="1" applyFill="1" applyAlignment="1">
      <alignment horizontal="left"/>
    </xf>
    <xf numFmtId="0" fontId="11" fillId="12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12" borderId="0" xfId="0" applyFont="1" applyFill="1" applyAlignment="1">
      <alignment horizontal="center"/>
    </xf>
    <xf numFmtId="0" fontId="13" fillId="12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0" fillId="12" borderId="0" xfId="0" applyFont="1" applyFill="1" applyAlignment="1">
      <alignment horizontal="left" vertical="center"/>
    </xf>
    <xf numFmtId="0" fontId="10" fillId="3" borderId="0" xfId="0" applyFont="1" applyFill="1" applyAlignment="1">
      <alignment vertical="center"/>
    </xf>
    <xf numFmtId="12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12" borderId="0" xfId="0" applyFont="1" applyFill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4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2" borderId="5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</cellXfs>
  <cellStyles count="1"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8538</xdr:colOff>
      <xdr:row>14</xdr:row>
      <xdr:rowOff>113790</xdr:rowOff>
    </xdr:from>
    <xdr:to>
      <xdr:col>10</xdr:col>
      <xdr:colOff>640054</xdr:colOff>
      <xdr:row>19</xdr:row>
      <xdr:rowOff>31727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A7B2FFA-EFDB-4732-95C0-22A0068C2709}"/>
            </a:ext>
          </a:extLst>
        </xdr:cNvPr>
        <xdr:cNvSpPr txBox="1"/>
      </xdr:nvSpPr>
      <xdr:spPr>
        <a:xfrm>
          <a:off x="223886" y="2913312"/>
          <a:ext cx="6412777" cy="7710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50" b="1" i="1"/>
            <a:t>Hinweise zum Ausfüllen:</a:t>
          </a:r>
        </a:p>
        <a:p>
          <a:r>
            <a:rPr lang="de-CH" sz="1050" i="1"/>
            <a:t>Als Werte</a:t>
          </a:r>
          <a:r>
            <a:rPr lang="de-CH" sz="1050" i="1" baseline="0"/>
            <a:t> können nur ganze oder halbe Noten erfasst werden.</a:t>
          </a:r>
          <a:endParaRPr lang="de-CH" sz="1050" i="1"/>
        </a:p>
        <a:p>
          <a:r>
            <a:rPr lang="de-CH" sz="1050" i="1"/>
            <a:t>Felder mit einer roten Ecke oben rechts enthalten Erläuterungen zur Eingabe.</a:t>
          </a:r>
        </a:p>
        <a:p>
          <a:r>
            <a:rPr lang="de-CH" sz="1050" i="1"/>
            <a:t>Bei Volldispensation in einem Fach wählen Sie in jedem Semester und auch in der Spalte Prüfung "disp." aus.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GBI-BIL\GBI-BIL-IN141-Notenrechner-BM1-WD-W-KL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Z und EFZ"/>
      <sheetName val="BMZ Berechnungsregeln"/>
      <sheetName val="EFZ Berechnungsregeln"/>
    </sheetNames>
    <sheetDataSet>
      <sheetData sheetId="0">
        <row r="42">
          <cell r="D42">
            <v>1</v>
          </cell>
        </row>
        <row r="43">
          <cell r="D43">
            <v>1.5</v>
          </cell>
        </row>
        <row r="44">
          <cell r="D44">
            <v>2</v>
          </cell>
        </row>
        <row r="45">
          <cell r="D45">
            <v>2.5</v>
          </cell>
        </row>
        <row r="46">
          <cell r="D46">
            <v>3</v>
          </cell>
        </row>
        <row r="47">
          <cell r="D47">
            <v>3.5</v>
          </cell>
        </row>
        <row r="48">
          <cell r="D48">
            <v>4</v>
          </cell>
        </row>
        <row r="49">
          <cell r="D49">
            <v>4.5</v>
          </cell>
        </row>
        <row r="50">
          <cell r="D50">
            <v>5</v>
          </cell>
        </row>
        <row r="51">
          <cell r="D51">
            <v>5.5</v>
          </cell>
        </row>
        <row r="52">
          <cell r="D52">
            <v>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03BD-81FB-4127-B474-8789FB805951}">
  <dimension ref="A1:F30"/>
  <sheetViews>
    <sheetView tabSelected="1" view="pageLayout" zoomScaleNormal="100" zoomScaleSheetLayoutView="100" workbookViewId="0">
      <selection activeCell="F26" sqref="F26"/>
    </sheetView>
  </sheetViews>
  <sheetFormatPr baseColWidth="10" defaultColWidth="10.88671875" defaultRowHeight="13.8" x14ac:dyDescent="0.3"/>
  <cols>
    <col min="1" max="1" width="28.6640625" style="42" customWidth="1"/>
    <col min="2" max="2" width="15.6640625" style="45" customWidth="1"/>
    <col min="3" max="3" width="33" style="42" bestFit="1" customWidth="1"/>
    <col min="4" max="4" width="15.6640625" style="45" customWidth="1"/>
    <col min="5" max="5" width="41.33203125" style="42" customWidth="1"/>
    <col min="6" max="6" width="17.88671875" style="45" customWidth="1"/>
    <col min="7" max="7" width="2" style="42" customWidth="1"/>
    <col min="8" max="16384" width="10.88671875" style="42"/>
  </cols>
  <sheetData>
    <row r="1" spans="1:6" s="2" customFormat="1" ht="37.200000000000003" customHeight="1" x14ac:dyDescent="0.25">
      <c r="A1" s="102" t="s">
        <v>51</v>
      </c>
      <c r="B1" s="102"/>
      <c r="C1" s="102"/>
      <c r="D1" s="102"/>
      <c r="E1" s="102"/>
      <c r="F1" s="1"/>
    </row>
    <row r="2" spans="1:6" s="5" customFormat="1" ht="13.5" customHeight="1" x14ac:dyDescent="0.2">
      <c r="A2" s="3" t="s">
        <v>50</v>
      </c>
      <c r="B2" s="4"/>
      <c r="D2" s="4"/>
      <c r="F2" s="4"/>
    </row>
    <row r="3" spans="1:6" s="40" customFormat="1" ht="24.45" customHeight="1" x14ac:dyDescent="0.25">
      <c r="A3" s="6" t="s">
        <v>1</v>
      </c>
      <c r="B3" s="7"/>
      <c r="C3" s="8"/>
      <c r="D3" s="7"/>
      <c r="E3" s="8"/>
      <c r="F3" s="9"/>
    </row>
    <row r="4" spans="1:6" s="41" customFormat="1" ht="55.2" x14ac:dyDescent="0.3">
      <c r="A4" s="10" t="s">
        <v>2</v>
      </c>
      <c r="B4" s="11" t="s">
        <v>40</v>
      </c>
      <c r="C4" s="12" t="s">
        <v>3</v>
      </c>
      <c r="D4" s="13" t="s">
        <v>41</v>
      </c>
      <c r="E4" s="14" t="s">
        <v>33</v>
      </c>
      <c r="F4" s="15" t="s">
        <v>40</v>
      </c>
    </row>
    <row r="5" spans="1:6" x14ac:dyDescent="0.3">
      <c r="A5" s="16" t="s">
        <v>23</v>
      </c>
      <c r="B5" s="17"/>
      <c r="C5" s="18" t="s">
        <v>29</v>
      </c>
      <c r="D5" s="17"/>
      <c r="E5" s="19" t="s">
        <v>32</v>
      </c>
      <c r="F5" s="17" t="s">
        <v>47</v>
      </c>
    </row>
    <row r="6" spans="1:6" x14ac:dyDescent="0.3">
      <c r="A6" s="16" t="s">
        <v>24</v>
      </c>
      <c r="B6" s="17"/>
      <c r="C6" s="18" t="s">
        <v>30</v>
      </c>
      <c r="D6" s="17"/>
      <c r="E6" s="19" t="s">
        <v>34</v>
      </c>
      <c r="F6" s="17" t="s">
        <v>47</v>
      </c>
    </row>
    <row r="7" spans="1:6" x14ac:dyDescent="0.3">
      <c r="A7" s="16" t="s">
        <v>25</v>
      </c>
      <c r="B7" s="17"/>
      <c r="C7" s="20"/>
      <c r="D7" s="21"/>
      <c r="E7" s="19" t="s">
        <v>35</v>
      </c>
      <c r="F7" s="17" t="s">
        <v>47</v>
      </c>
    </row>
    <row r="8" spans="1:6" x14ac:dyDescent="0.3">
      <c r="A8" s="16" t="s">
        <v>26</v>
      </c>
      <c r="B8" s="17"/>
      <c r="C8" s="20"/>
      <c r="D8" s="21"/>
      <c r="E8" s="19" t="s">
        <v>36</v>
      </c>
      <c r="F8" s="17" t="s">
        <v>47</v>
      </c>
    </row>
    <row r="9" spans="1:6" x14ac:dyDescent="0.3">
      <c r="A9" s="16" t="s">
        <v>27</v>
      </c>
      <c r="B9" s="17"/>
      <c r="C9" s="20"/>
      <c r="D9" s="21"/>
      <c r="E9" s="19" t="s">
        <v>4</v>
      </c>
      <c r="F9" s="17" t="s">
        <v>47</v>
      </c>
    </row>
    <row r="10" spans="1:6" x14ac:dyDescent="0.3">
      <c r="A10" s="16" t="s">
        <v>28</v>
      </c>
      <c r="B10" s="22"/>
      <c r="C10" s="20"/>
      <c r="D10" s="23"/>
      <c r="E10" s="19" t="s">
        <v>31</v>
      </c>
      <c r="F10" s="17" t="s">
        <v>47</v>
      </c>
    </row>
    <row r="11" spans="1:6" s="43" customFormat="1" ht="55.2" x14ac:dyDescent="0.25">
      <c r="A11" s="24" t="s">
        <v>42</v>
      </c>
      <c r="B11" s="25" t="e">
        <f>ROUND(AVERAGE(B5,B6,B7,B8,B9,B10)*2,0)/2</f>
        <v>#DIV/0!</v>
      </c>
      <c r="C11" s="26" t="s">
        <v>43</v>
      </c>
      <c r="D11" s="27" t="e">
        <f>ROUND(AVERAGE(D5,D6)*2,0)/2</f>
        <v>#DIV/0!</v>
      </c>
      <c r="E11" s="28" t="s">
        <v>44</v>
      </c>
      <c r="F11" s="29" t="s">
        <v>48</v>
      </c>
    </row>
    <row r="12" spans="1:6" s="41" customFormat="1" ht="14.4" thickBot="1" x14ac:dyDescent="0.35">
      <c r="A12" s="30" t="s">
        <v>0</v>
      </c>
      <c r="B12" s="31">
        <v>0.5</v>
      </c>
      <c r="C12" s="32" t="s">
        <v>0</v>
      </c>
      <c r="D12" s="33">
        <v>0.5</v>
      </c>
      <c r="E12" s="34" t="s">
        <v>0</v>
      </c>
      <c r="F12" s="35">
        <v>0</v>
      </c>
    </row>
    <row r="13" spans="1:6" s="44" customFormat="1" ht="25.2" customHeight="1" thickBot="1" x14ac:dyDescent="0.3">
      <c r="A13" s="36" t="s">
        <v>89</v>
      </c>
      <c r="B13" s="37"/>
      <c r="C13" s="38"/>
      <c r="D13" s="37"/>
      <c r="E13" s="38"/>
      <c r="F13" s="39" t="e">
        <f>ROUND(AVERAGE(B11,D11),1)</f>
        <v>#DIV/0!</v>
      </c>
    </row>
    <row r="14" spans="1:6" ht="10.199999999999999" customHeight="1" thickBot="1" x14ac:dyDescent="0.35"/>
    <row r="15" spans="1:6" s="50" customFormat="1" ht="25.2" customHeight="1" thickBot="1" x14ac:dyDescent="0.3">
      <c r="A15" s="46" t="s">
        <v>45</v>
      </c>
      <c r="B15" s="47"/>
      <c r="C15" s="48"/>
      <c r="D15" s="47"/>
      <c r="E15" s="48"/>
      <c r="F15" s="49"/>
    </row>
    <row r="16" spans="1:6" ht="10.199999999999999" customHeight="1" x14ac:dyDescent="0.3"/>
    <row r="17" spans="1:6" s="54" customFormat="1" ht="25.2" customHeight="1" x14ac:dyDescent="0.25">
      <c r="A17" s="51" t="s">
        <v>90</v>
      </c>
      <c r="B17" s="52"/>
      <c r="C17" s="52"/>
      <c r="D17" s="52"/>
      <c r="E17" s="52"/>
      <c r="F17" s="53"/>
    </row>
    <row r="18" spans="1:6" s="41" customFormat="1" x14ac:dyDescent="0.3">
      <c r="A18" s="55" t="s">
        <v>18</v>
      </c>
      <c r="B18" s="56" t="s">
        <v>19</v>
      </c>
      <c r="C18" s="57"/>
      <c r="D18" s="58"/>
      <c r="E18" s="57" t="s">
        <v>20</v>
      </c>
      <c r="F18" s="59"/>
    </row>
    <row r="19" spans="1:6" x14ac:dyDescent="0.3">
      <c r="A19" s="60" t="s">
        <v>5</v>
      </c>
      <c r="B19" s="61" t="s">
        <v>13</v>
      </c>
      <c r="C19" s="104" t="s">
        <v>14</v>
      </c>
      <c r="D19" s="104"/>
      <c r="E19" s="62" t="s">
        <v>49</v>
      </c>
      <c r="F19" s="63" t="s">
        <v>47</v>
      </c>
    </row>
    <row r="20" spans="1:6" x14ac:dyDescent="0.3">
      <c r="A20" s="60" t="s">
        <v>6</v>
      </c>
      <c r="B20" s="61" t="s">
        <v>12</v>
      </c>
      <c r="C20" s="104" t="s">
        <v>15</v>
      </c>
      <c r="D20" s="104"/>
      <c r="E20" s="62" t="s">
        <v>37</v>
      </c>
      <c r="F20" s="63"/>
    </row>
    <row r="21" spans="1:6" x14ac:dyDescent="0.3">
      <c r="A21" s="60" t="s">
        <v>7</v>
      </c>
      <c r="B21" s="61" t="s">
        <v>12</v>
      </c>
      <c r="C21" s="104" t="s">
        <v>16</v>
      </c>
      <c r="D21" s="104"/>
      <c r="E21" s="62" t="s">
        <v>37</v>
      </c>
      <c r="F21" s="63"/>
    </row>
    <row r="22" spans="1:6" x14ac:dyDescent="0.3">
      <c r="A22" s="60" t="s">
        <v>8</v>
      </c>
      <c r="B22" s="61" t="s">
        <v>11</v>
      </c>
      <c r="C22" s="104" t="s">
        <v>17</v>
      </c>
      <c r="D22" s="104"/>
      <c r="E22" s="62" t="s">
        <v>37</v>
      </c>
      <c r="F22" s="63"/>
    </row>
    <row r="23" spans="1:6" ht="14.4" thickBot="1" x14ac:dyDescent="0.35">
      <c r="A23" s="60" t="s">
        <v>9</v>
      </c>
      <c r="B23" s="61" t="s">
        <v>10</v>
      </c>
      <c r="C23" s="104" t="s">
        <v>15</v>
      </c>
      <c r="D23" s="104"/>
      <c r="E23" s="62" t="s">
        <v>37</v>
      </c>
      <c r="F23" s="64"/>
    </row>
    <row r="24" spans="1:6" s="54" customFormat="1" ht="25.2" customHeight="1" thickBot="1" x14ac:dyDescent="0.3">
      <c r="A24" s="65" t="s">
        <v>88</v>
      </c>
      <c r="B24" s="66"/>
      <c r="C24" s="66"/>
      <c r="D24" s="66"/>
      <c r="E24" s="66"/>
      <c r="F24" s="67" t="e">
        <f>ROUND(AVERAGE(F20,F21,F22,F23),1)</f>
        <v>#DIV/0!</v>
      </c>
    </row>
    <row r="25" spans="1:6" ht="10.199999999999999" customHeight="1" thickBot="1" x14ac:dyDescent="0.35"/>
    <row r="26" spans="1:6" s="40" customFormat="1" ht="25.2" customHeight="1" thickBot="1" x14ac:dyDescent="0.3">
      <c r="A26" s="68" t="s">
        <v>38</v>
      </c>
      <c r="B26" s="69"/>
      <c r="C26" s="70"/>
      <c r="D26" s="69"/>
      <c r="E26" s="70"/>
      <c r="F26" s="71" t="e">
        <f>ROUND(AVERAGE(F13*0.4)+(F15*0.3)+(F24*0.3),1)</f>
        <v>#DIV/0!</v>
      </c>
    </row>
    <row r="27" spans="1:6" ht="25.2" customHeight="1" thickBot="1" x14ac:dyDescent="0.35">
      <c r="A27" s="42" t="s">
        <v>46</v>
      </c>
      <c r="F27" s="72" t="e">
        <f>IF(AND(F15&gt;=4,F24&gt;=4,F26&gt;=4),"bestanden","nicht bestanden")</f>
        <v>#DIV/0!</v>
      </c>
    </row>
    <row r="28" spans="1:6" x14ac:dyDescent="0.3">
      <c r="A28" s="73" t="s">
        <v>21</v>
      </c>
      <c r="D28" s="73"/>
    </row>
    <row r="29" spans="1:6" x14ac:dyDescent="0.3">
      <c r="A29" s="73" t="s">
        <v>22</v>
      </c>
      <c r="D29" s="73"/>
    </row>
    <row r="30" spans="1:6" x14ac:dyDescent="0.3">
      <c r="A30" s="103" t="s">
        <v>39</v>
      </c>
      <c r="B30" s="103"/>
      <c r="D30" s="42"/>
    </row>
  </sheetData>
  <sheetProtection selectLockedCells="1"/>
  <mergeCells count="7">
    <mergeCell ref="A1:E1"/>
    <mergeCell ref="A30:B30"/>
    <mergeCell ref="C19:D19"/>
    <mergeCell ref="C20:D20"/>
    <mergeCell ref="C21:D21"/>
    <mergeCell ref="C22:D22"/>
    <mergeCell ref="C23:D23"/>
  </mergeCells>
  <pageMargins left="0.7" right="0.7" top="0.75" bottom="0.75" header="0.3" footer="0.3"/>
  <pageSetup paperSize="9" scale="85" orientation="landscape" r:id="rId1"/>
  <headerFooter scaleWithDoc="0" alignWithMargins="0">
    <oddFooter>&amp;L&amp;"-,Standard"QM-Ident: {documentCode} / GBI-Team / L-GBI / Version {approvalDate}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A6AB-2C90-4ED5-BCF3-EF3A531D8613}">
  <dimension ref="A1:T20"/>
  <sheetViews>
    <sheetView view="pageLayout" zoomScale="85" zoomScaleNormal="115" zoomScalePageLayoutView="85" workbookViewId="0">
      <selection activeCell="Q26" sqref="Q25:Q26"/>
    </sheetView>
  </sheetViews>
  <sheetFormatPr baseColWidth="10" defaultColWidth="11.44140625" defaultRowHeight="13.8" x14ac:dyDescent="0.3"/>
  <cols>
    <col min="1" max="1" width="1.5546875" style="74" customWidth="1"/>
    <col min="2" max="2" width="27" style="74" customWidth="1"/>
    <col min="3" max="3" width="1.5546875" style="74" customWidth="1"/>
    <col min="4" max="9" width="7.44140625" style="74" customWidth="1"/>
    <col min="10" max="10" width="1.88671875" style="74" customWidth="1"/>
    <col min="11" max="11" width="7.44140625" style="74" customWidth="1"/>
    <col min="12" max="12" width="1.5546875" style="74" customWidth="1"/>
    <col min="13" max="13" width="1.5546875" style="85" customWidth="1"/>
    <col min="14" max="19" width="7.44140625" style="85" customWidth="1"/>
    <col min="20" max="20" width="1.5546875" style="74" customWidth="1"/>
    <col min="21" max="16384" width="11.44140625" style="74"/>
  </cols>
  <sheetData>
    <row r="1" spans="1:20" ht="32.25" customHeight="1" x14ac:dyDescent="0.25">
      <c r="A1" s="106" t="s">
        <v>84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20" s="85" customFormat="1" x14ac:dyDescent="0.3">
      <c r="A2" s="78"/>
      <c r="B2" s="78" t="s">
        <v>52</v>
      </c>
      <c r="C2" s="78"/>
      <c r="D2" s="79"/>
      <c r="E2" s="78"/>
      <c r="F2" s="78"/>
      <c r="G2" s="78"/>
      <c r="H2" s="78"/>
      <c r="I2" s="78"/>
      <c r="J2" s="78"/>
      <c r="K2" s="78"/>
      <c r="L2" s="78"/>
      <c r="M2" s="86"/>
      <c r="N2" s="95" t="s">
        <v>53</v>
      </c>
      <c r="O2" s="95"/>
      <c r="P2" s="95"/>
      <c r="Q2" s="95"/>
      <c r="R2" s="95"/>
      <c r="S2" s="95"/>
      <c r="T2" s="95"/>
    </row>
    <row r="3" spans="1:20" s="85" customFormat="1" ht="18.75" customHeight="1" x14ac:dyDescent="0.3">
      <c r="A3" s="80"/>
      <c r="B3" s="81"/>
      <c r="C3" s="80"/>
      <c r="D3" s="79" t="s">
        <v>54</v>
      </c>
      <c r="E3" s="80"/>
      <c r="F3" s="80" t="s">
        <v>55</v>
      </c>
      <c r="G3" s="80"/>
      <c r="H3" s="80" t="s">
        <v>56</v>
      </c>
      <c r="I3" s="80"/>
      <c r="J3" s="80"/>
      <c r="K3" s="80"/>
      <c r="L3" s="80"/>
      <c r="M3" s="87"/>
      <c r="N3" s="87"/>
      <c r="O3" s="87"/>
      <c r="P3" s="87"/>
      <c r="Q3" s="87"/>
      <c r="R3" s="87"/>
      <c r="S3" s="87"/>
      <c r="T3" s="87"/>
    </row>
    <row r="4" spans="1:20" s="85" customFormat="1" ht="27.6" x14ac:dyDescent="0.3">
      <c r="A4" s="82"/>
      <c r="B4" s="96" t="s">
        <v>85</v>
      </c>
      <c r="C4" s="82"/>
      <c r="D4" s="79" t="s">
        <v>57</v>
      </c>
      <c r="E4" s="79" t="s">
        <v>58</v>
      </c>
      <c r="F4" s="79" t="s">
        <v>59</v>
      </c>
      <c r="G4" s="79" t="s">
        <v>60</v>
      </c>
      <c r="H4" s="79" t="s">
        <v>61</v>
      </c>
      <c r="I4" s="79" t="s">
        <v>62</v>
      </c>
      <c r="J4" s="79"/>
      <c r="K4" s="79" t="s">
        <v>63</v>
      </c>
      <c r="L4" s="79"/>
      <c r="M4" s="88"/>
      <c r="N4" s="88" t="s">
        <v>64</v>
      </c>
      <c r="O4" s="88" t="s">
        <v>63</v>
      </c>
      <c r="P4" s="88" t="s">
        <v>65</v>
      </c>
      <c r="Q4" s="88" t="s">
        <v>66</v>
      </c>
      <c r="R4" s="89" t="s">
        <v>67</v>
      </c>
      <c r="S4" s="89" t="s">
        <v>68</v>
      </c>
      <c r="T4" s="89"/>
    </row>
    <row r="5" spans="1:20" s="100" customFormat="1" ht="18.75" customHeight="1" x14ac:dyDescent="0.25">
      <c r="A5" s="82"/>
      <c r="B5" s="82" t="s">
        <v>69</v>
      </c>
      <c r="C5" s="82"/>
      <c r="D5" s="84"/>
      <c r="E5" s="84"/>
      <c r="F5" s="84"/>
      <c r="G5" s="84"/>
      <c r="H5" s="84"/>
      <c r="I5" s="84"/>
      <c r="J5" s="79"/>
      <c r="K5" s="84"/>
      <c r="L5" s="79"/>
      <c r="M5" s="88"/>
      <c r="N5" s="90" t="str">
        <f>IF(COUNT(D5:I5)&gt;1,ROUND(AVERAGE(D5:I5)/5,1)*5,"")</f>
        <v/>
      </c>
      <c r="O5" s="90" t="str">
        <f>IF(COUNT(K5)=1,K5,"")</f>
        <v/>
      </c>
      <c r="P5" s="90" t="str">
        <f>IF(D5="disp.","disp.",IF(COUNT(N5:O5)&gt;1,ROUND(AVERAGE(N5:O5)/5,1)*5,""))</f>
        <v/>
      </c>
      <c r="Q5" s="97">
        <v>0.1111111111111111</v>
      </c>
      <c r="R5" s="98" t="str">
        <f t="shared" ref="R5:R13" si="0">IF(AND(P5&lt;4,P5&gt;0.1),4-P5,"")</f>
        <v/>
      </c>
      <c r="S5" s="98" t="str">
        <f t="shared" ref="S5:S13" si="1">IF(P5&lt;4,1,"")</f>
        <v/>
      </c>
      <c r="T5" s="99"/>
    </row>
    <row r="6" spans="1:20" s="100" customFormat="1" ht="18.75" customHeight="1" x14ac:dyDescent="0.25">
      <c r="A6" s="82"/>
      <c r="B6" s="82" t="s">
        <v>70</v>
      </c>
      <c r="C6" s="82"/>
      <c r="D6" s="84"/>
      <c r="E6" s="84"/>
      <c r="F6" s="84"/>
      <c r="G6" s="84"/>
      <c r="H6" s="84"/>
      <c r="I6" s="84"/>
      <c r="J6" s="79"/>
      <c r="K6" s="84"/>
      <c r="L6" s="79"/>
      <c r="M6" s="88"/>
      <c r="N6" s="90" t="str">
        <f t="shared" ref="N6:N10" si="2">IF(COUNT(D6:I6)&gt;1,ROUND(AVERAGE(D6:I6)/5,1)*5,"")</f>
        <v/>
      </c>
      <c r="O6" s="90" t="str">
        <f t="shared" ref="O6:O10" si="3">IF(COUNT(K6)=1,K6,"")</f>
        <v/>
      </c>
      <c r="P6" s="90" t="str">
        <f t="shared" ref="P6:P10" si="4">IF(D6="disp.","disp.",IF(COUNT(N6:O6)&gt;1,ROUND(AVERAGE(N6:O6)/5,1)*5,""))</f>
        <v/>
      </c>
      <c r="Q6" s="97">
        <v>0.1111111111111111</v>
      </c>
      <c r="R6" s="98" t="str">
        <f t="shared" si="0"/>
        <v/>
      </c>
      <c r="S6" s="98" t="str">
        <f t="shared" si="1"/>
        <v/>
      </c>
      <c r="T6" s="99"/>
    </row>
    <row r="7" spans="1:20" s="100" customFormat="1" ht="18.75" customHeight="1" x14ac:dyDescent="0.25">
      <c r="A7" s="82"/>
      <c r="B7" s="82" t="s">
        <v>71</v>
      </c>
      <c r="C7" s="82"/>
      <c r="D7" s="84"/>
      <c r="E7" s="84"/>
      <c r="F7" s="84"/>
      <c r="G7" s="84"/>
      <c r="H7" s="84"/>
      <c r="I7" s="84"/>
      <c r="J7" s="79"/>
      <c r="K7" s="84"/>
      <c r="L7" s="79"/>
      <c r="M7" s="88"/>
      <c r="N7" s="90" t="str">
        <f t="shared" si="2"/>
        <v/>
      </c>
      <c r="O7" s="90" t="str">
        <f t="shared" si="3"/>
        <v/>
      </c>
      <c r="P7" s="90" t="str">
        <f t="shared" si="4"/>
        <v/>
      </c>
      <c r="Q7" s="97">
        <v>0.1111111111111111</v>
      </c>
      <c r="R7" s="98" t="str">
        <f t="shared" si="0"/>
        <v/>
      </c>
      <c r="S7" s="98" t="str">
        <f t="shared" si="1"/>
        <v/>
      </c>
      <c r="T7" s="99"/>
    </row>
    <row r="8" spans="1:20" s="100" customFormat="1" ht="18.75" customHeight="1" x14ac:dyDescent="0.25">
      <c r="A8" s="82"/>
      <c r="B8" s="82" t="s">
        <v>72</v>
      </c>
      <c r="C8" s="82"/>
      <c r="D8" s="84"/>
      <c r="E8" s="84"/>
      <c r="F8" s="84"/>
      <c r="G8" s="84"/>
      <c r="H8" s="79"/>
      <c r="I8" s="79"/>
      <c r="J8" s="79"/>
      <c r="K8" s="84"/>
      <c r="L8" s="79"/>
      <c r="M8" s="88"/>
      <c r="N8" s="90" t="str">
        <f>IF(COUNT(D8:G8)&gt;1,ROUND(AVERAGE(D8:G8)/5,1)*5,"")</f>
        <v/>
      </c>
      <c r="O8" s="90" t="str">
        <f t="shared" si="3"/>
        <v/>
      </c>
      <c r="P8" s="90" t="str">
        <f t="shared" si="4"/>
        <v/>
      </c>
      <c r="Q8" s="97">
        <v>0.1111111111111111</v>
      </c>
      <c r="R8" s="98" t="str">
        <f t="shared" si="0"/>
        <v/>
      </c>
      <c r="S8" s="98" t="str">
        <f t="shared" si="1"/>
        <v/>
      </c>
      <c r="T8" s="99"/>
    </row>
    <row r="9" spans="1:20" s="100" customFormat="1" ht="18.75" customHeight="1" x14ac:dyDescent="0.25">
      <c r="A9" s="82"/>
      <c r="B9" s="82" t="s">
        <v>73</v>
      </c>
      <c r="C9" s="82"/>
      <c r="D9" s="84"/>
      <c r="E9" s="84"/>
      <c r="F9" s="84"/>
      <c r="G9" s="84"/>
      <c r="H9" s="84"/>
      <c r="I9" s="84"/>
      <c r="J9" s="79"/>
      <c r="K9" s="84"/>
      <c r="L9" s="79"/>
      <c r="M9" s="88"/>
      <c r="N9" s="90" t="str">
        <f t="shared" si="2"/>
        <v/>
      </c>
      <c r="O9" s="90" t="str">
        <f t="shared" si="3"/>
        <v/>
      </c>
      <c r="P9" s="90" t="str">
        <f t="shared" si="4"/>
        <v/>
      </c>
      <c r="Q9" s="97">
        <v>0.1111111111111111</v>
      </c>
      <c r="R9" s="98" t="str">
        <f t="shared" si="0"/>
        <v/>
      </c>
      <c r="S9" s="98" t="str">
        <f t="shared" si="1"/>
        <v/>
      </c>
      <c r="T9" s="99"/>
    </row>
    <row r="10" spans="1:20" s="100" customFormat="1" ht="18.75" customHeight="1" x14ac:dyDescent="0.25">
      <c r="A10" s="82"/>
      <c r="B10" s="82" t="s">
        <v>74</v>
      </c>
      <c r="C10" s="82"/>
      <c r="D10" s="84"/>
      <c r="E10" s="84"/>
      <c r="F10" s="84"/>
      <c r="G10" s="84"/>
      <c r="H10" s="84"/>
      <c r="I10" s="84"/>
      <c r="J10" s="79"/>
      <c r="K10" s="84"/>
      <c r="L10" s="79"/>
      <c r="M10" s="88"/>
      <c r="N10" s="90" t="str">
        <f t="shared" si="2"/>
        <v/>
      </c>
      <c r="O10" s="90" t="str">
        <f t="shared" si="3"/>
        <v/>
      </c>
      <c r="P10" s="90" t="str">
        <f t="shared" si="4"/>
        <v/>
      </c>
      <c r="Q10" s="97">
        <v>0.1111111111111111</v>
      </c>
      <c r="R10" s="98" t="str">
        <f t="shared" si="0"/>
        <v/>
      </c>
      <c r="S10" s="98" t="str">
        <f t="shared" si="1"/>
        <v/>
      </c>
      <c r="T10" s="99"/>
    </row>
    <row r="11" spans="1:20" s="100" customFormat="1" ht="18.75" customHeight="1" x14ac:dyDescent="0.25">
      <c r="A11" s="82"/>
      <c r="B11" s="82" t="s">
        <v>75</v>
      </c>
      <c r="C11" s="82"/>
      <c r="D11" s="79"/>
      <c r="E11" s="79"/>
      <c r="F11" s="84"/>
      <c r="G11" s="84"/>
      <c r="H11" s="84"/>
      <c r="I11" s="84"/>
      <c r="J11" s="79"/>
      <c r="K11" s="79"/>
      <c r="L11" s="79"/>
      <c r="M11" s="88"/>
      <c r="N11" s="90" t="str">
        <f>IF(COUNT(F11:I11)&gt;1,ROUND(AVERAGE(F11:I11)/5,1)*5,"")</f>
        <v/>
      </c>
      <c r="O11" s="88"/>
      <c r="P11" s="90" t="str">
        <f>IF(ISBLANK(N11),"",IF(F11="disp.","disp.",N11))</f>
        <v/>
      </c>
      <c r="Q11" s="97">
        <v>0.1111111111111111</v>
      </c>
      <c r="R11" s="98" t="str">
        <f t="shared" si="0"/>
        <v/>
      </c>
      <c r="S11" s="98" t="str">
        <f t="shared" si="1"/>
        <v/>
      </c>
      <c r="T11" s="99"/>
    </row>
    <row r="12" spans="1:20" s="100" customFormat="1" ht="18.75" customHeight="1" x14ac:dyDescent="0.25">
      <c r="A12" s="82"/>
      <c r="B12" s="82" t="s">
        <v>76</v>
      </c>
      <c r="C12" s="82"/>
      <c r="D12" s="79"/>
      <c r="E12" s="79"/>
      <c r="F12" s="79"/>
      <c r="G12" s="79"/>
      <c r="H12" s="84"/>
      <c r="I12" s="84"/>
      <c r="J12" s="79"/>
      <c r="K12" s="79"/>
      <c r="L12" s="79"/>
      <c r="M12" s="88"/>
      <c r="N12" s="90" t="str">
        <f>IF(COUNT(H12:I12)&gt;1,ROUND(AVERAGE(H12:I12)/5,1)*5,"")</f>
        <v/>
      </c>
      <c r="O12" s="88"/>
      <c r="P12" s="90" t="str">
        <f>IF(ISBLANK(N12),"",IF(F12="disp.","disp.",N12))</f>
        <v/>
      </c>
      <c r="Q12" s="97">
        <v>0.1111111111111111</v>
      </c>
      <c r="R12" s="98" t="str">
        <f t="shared" si="0"/>
        <v/>
      </c>
      <c r="S12" s="98" t="str">
        <f t="shared" si="1"/>
        <v/>
      </c>
      <c r="T12" s="99"/>
    </row>
    <row r="13" spans="1:20" s="100" customFormat="1" ht="18.75" customHeight="1" x14ac:dyDescent="0.25">
      <c r="A13" s="82"/>
      <c r="B13" s="82" t="s">
        <v>77</v>
      </c>
      <c r="C13" s="82"/>
      <c r="D13" s="79"/>
      <c r="E13" s="79"/>
      <c r="F13" s="84"/>
      <c r="G13" s="84"/>
      <c r="H13" s="79"/>
      <c r="I13" s="79"/>
      <c r="J13" s="79"/>
      <c r="K13" s="84"/>
      <c r="L13" s="79"/>
      <c r="M13" s="88"/>
      <c r="N13" s="90" t="str">
        <f>IF(COUNT(F13:G13)&gt;1,ROUND(AVERAGE(F13:G13)/5,1)*5,"")</f>
        <v/>
      </c>
      <c r="O13" s="90" t="str">
        <f t="shared" ref="O13" si="5">IF(ISNUMBER(K13),K13,"")</f>
        <v/>
      </c>
      <c r="P13" s="90" t="str">
        <f>IF(F13="disp.","disp.",IF(COUNT(N13:O13)&gt;1,ROUND(AVERAGE(N13:O13)/5,1)*5,""))</f>
        <v/>
      </c>
      <c r="Q13" s="97">
        <v>0.1111111111111111</v>
      </c>
      <c r="R13" s="98" t="str">
        <f t="shared" si="0"/>
        <v/>
      </c>
      <c r="S13" s="98" t="str">
        <f t="shared" si="1"/>
        <v/>
      </c>
      <c r="T13" s="99"/>
    </row>
    <row r="14" spans="1:20" s="100" customFormat="1" ht="18.75" customHeight="1" x14ac:dyDescent="0.2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99"/>
      <c r="N14" s="99"/>
      <c r="O14" s="99"/>
      <c r="P14" s="99"/>
      <c r="Q14" s="99"/>
      <c r="R14" s="99"/>
      <c r="S14" s="99"/>
      <c r="T14" s="99"/>
    </row>
    <row r="15" spans="1:20" s="100" customFormat="1" ht="18.75" customHeight="1" x14ac:dyDescent="0.25">
      <c r="A15" s="82"/>
      <c r="B15" s="101"/>
      <c r="C15" s="82"/>
      <c r="D15" s="79"/>
      <c r="E15" s="79"/>
      <c r="F15" s="79"/>
      <c r="G15" s="79"/>
      <c r="H15" s="79"/>
      <c r="I15" s="79"/>
      <c r="J15" s="79"/>
      <c r="K15" s="79"/>
      <c r="L15" s="79"/>
      <c r="M15" s="88"/>
      <c r="N15" s="86" t="s">
        <v>78</v>
      </c>
      <c r="O15" s="88"/>
      <c r="P15" s="90" t="str">
        <f>IF(COUNT(P5:P13)&gt;1,ROUND(AVERAGE(P5:P13),1),"")</f>
        <v/>
      </c>
      <c r="Q15" s="86" t="s">
        <v>79</v>
      </c>
      <c r="R15" s="88"/>
      <c r="S15" s="88"/>
      <c r="T15" s="88"/>
    </row>
    <row r="16" spans="1:20" s="100" customFormat="1" ht="18.75" customHeight="1" x14ac:dyDescent="0.25">
      <c r="A16" s="82"/>
      <c r="B16" s="82"/>
      <c r="C16" s="82"/>
      <c r="D16" s="79"/>
      <c r="E16" s="79"/>
      <c r="F16" s="79"/>
      <c r="G16" s="79"/>
      <c r="H16" s="79"/>
      <c r="I16" s="79"/>
      <c r="J16" s="79"/>
      <c r="K16" s="79"/>
      <c r="L16" s="79"/>
      <c r="M16" s="88"/>
      <c r="N16" s="86" t="s">
        <v>80</v>
      </c>
      <c r="O16" s="88"/>
      <c r="P16" s="90">
        <f>SUM(R5:R13)</f>
        <v>0</v>
      </c>
      <c r="Q16" s="86" t="s">
        <v>81</v>
      </c>
      <c r="R16" s="88"/>
      <c r="S16" s="88"/>
      <c r="T16" s="88"/>
    </row>
    <row r="17" spans="1:20" s="100" customFormat="1" ht="18.75" customHeight="1" x14ac:dyDescent="0.25">
      <c r="A17" s="82"/>
      <c r="B17" s="82"/>
      <c r="C17" s="82"/>
      <c r="D17" s="79"/>
      <c r="E17" s="79"/>
      <c r="F17" s="79"/>
      <c r="G17" s="79"/>
      <c r="H17" s="79"/>
      <c r="I17" s="79"/>
      <c r="J17" s="79"/>
      <c r="K17" s="79"/>
      <c r="L17" s="79"/>
      <c r="M17" s="88"/>
      <c r="N17" s="86" t="s">
        <v>82</v>
      </c>
      <c r="O17" s="88"/>
      <c r="P17" s="90">
        <f>SUM(S5:S13)</f>
        <v>0</v>
      </c>
      <c r="Q17" s="86" t="s">
        <v>83</v>
      </c>
      <c r="R17" s="88"/>
      <c r="S17" s="88"/>
      <c r="T17" s="88"/>
    </row>
    <row r="18" spans="1:20" s="85" customFormat="1" x14ac:dyDescent="0.3">
      <c r="A18" s="83"/>
      <c r="B18" s="83"/>
      <c r="C18" s="83"/>
      <c r="D18" s="94"/>
      <c r="E18" s="94"/>
      <c r="F18" s="94"/>
      <c r="G18" s="94"/>
      <c r="H18" s="94"/>
      <c r="I18" s="94"/>
      <c r="J18" s="94"/>
      <c r="K18" s="94"/>
      <c r="L18" s="94"/>
      <c r="M18" s="91"/>
      <c r="N18" s="87"/>
      <c r="O18" s="91"/>
      <c r="P18" s="91"/>
      <c r="Q18" s="91"/>
      <c r="R18" s="91"/>
      <c r="S18" s="91"/>
      <c r="T18" s="91"/>
    </row>
    <row r="19" spans="1:20" ht="14.4" x14ac:dyDescent="0.3">
      <c r="A19" s="75"/>
      <c r="B19" s="75"/>
      <c r="C19" s="75"/>
      <c r="D19" s="77"/>
      <c r="E19" s="77"/>
      <c r="F19" s="77"/>
      <c r="G19" s="77"/>
      <c r="H19" s="77"/>
      <c r="I19" s="77"/>
      <c r="J19" s="77"/>
      <c r="K19" s="77"/>
      <c r="L19" s="77"/>
      <c r="M19" s="91"/>
      <c r="N19" s="105" t="str">
        <f>IF(COUNTBLANK(P5:P13)=0,IF(AND(P15&gt;3.9,P16&lt;2.1,P17&lt;3),"BESTANDEN","NICHT BESTANDEN"),"Fachnoten unvollständig")</f>
        <v>Fachnoten unvollständig</v>
      </c>
      <c r="O19" s="105"/>
      <c r="P19" s="105"/>
      <c r="Q19" s="105"/>
      <c r="R19" s="105"/>
      <c r="S19" s="105"/>
      <c r="T19" s="76"/>
    </row>
    <row r="20" spans="1:20" x14ac:dyDescent="0.3">
      <c r="A20" s="75"/>
      <c r="B20" s="75"/>
      <c r="C20" s="75"/>
      <c r="D20" s="77"/>
      <c r="E20" s="77"/>
      <c r="F20" s="77"/>
      <c r="G20" s="77"/>
      <c r="H20" s="77"/>
      <c r="I20" s="77"/>
      <c r="J20" s="77"/>
      <c r="K20" s="77"/>
      <c r="L20" s="77"/>
      <c r="M20" s="91"/>
      <c r="N20" s="92"/>
      <c r="O20" s="91"/>
      <c r="P20" s="91"/>
      <c r="Q20" s="91"/>
      <c r="R20" s="91"/>
      <c r="S20" s="91"/>
      <c r="T20" s="76"/>
    </row>
  </sheetData>
  <mergeCells count="2">
    <mergeCell ref="N19:S19"/>
    <mergeCell ref="A1:S1"/>
  </mergeCells>
  <conditionalFormatting sqref="N19">
    <cfRule type="cellIs" dxfId="2" priority="3" operator="equal">
      <formula>"NICHT BESTANDEN"</formula>
    </cfRule>
    <cfRule type="cellIs" dxfId="1" priority="4" operator="equal">
      <formula>"BESTANDEN"</formula>
    </cfRule>
  </conditionalFormatting>
  <conditionalFormatting sqref="P16:P17">
    <cfRule type="cellIs" dxfId="0" priority="1" operator="greaterThan">
      <formula>2</formula>
    </cfRule>
  </conditionalFormatting>
  <pageMargins left="0.7" right="0.7" top="0.78740157499999996" bottom="0.78740157499999996" header="0.3" footer="0.3"/>
  <pageSetup paperSize="9" orientation="landscape" horizontalDpi="300" verticalDpi="300" r:id="rId1"/>
  <headerFooter>
    <oddFooter>&amp;LQM-Ident: {documentCode} / GBI-Team / L-GBI / Version {approvalDate}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ählen Sie die zutreffende Note aus." xr:uid="{C39882CE-2FE4-4C04-9A29-A2EE52D1E36F}">
          <x14:formula1>
            <xm:f>Dropdownliste!$A$2:$A$13</xm:f>
          </x14:formula1>
          <xm:sqref>K5:K10 D5:I7 D8:G10 H9:I12 F11:G11 F13:G13 K13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A8E02-10D2-4235-8834-329C3DB35669}">
  <dimension ref="A1:A13"/>
  <sheetViews>
    <sheetView workbookViewId="0">
      <selection activeCell="H35" sqref="H35"/>
    </sheetView>
  </sheetViews>
  <sheetFormatPr baseColWidth="10" defaultRowHeight="13.2" x14ac:dyDescent="0.25"/>
  <sheetData>
    <row r="1" spans="1:1" ht="13.8" x14ac:dyDescent="0.3">
      <c r="A1" s="93" t="s">
        <v>87</v>
      </c>
    </row>
    <row r="2" spans="1:1" ht="13.8" x14ac:dyDescent="0.3">
      <c r="A2" s="93">
        <v>1</v>
      </c>
    </row>
    <row r="3" spans="1:1" ht="13.8" x14ac:dyDescent="0.3">
      <c r="A3" s="93">
        <v>1.5</v>
      </c>
    </row>
    <row r="4" spans="1:1" ht="13.8" x14ac:dyDescent="0.3">
      <c r="A4" s="93">
        <v>2</v>
      </c>
    </row>
    <row r="5" spans="1:1" ht="13.8" x14ac:dyDescent="0.3">
      <c r="A5" s="93">
        <v>2.5</v>
      </c>
    </row>
    <row r="6" spans="1:1" ht="13.8" x14ac:dyDescent="0.3">
      <c r="A6" s="93">
        <v>3</v>
      </c>
    </row>
    <row r="7" spans="1:1" ht="13.8" x14ac:dyDescent="0.3">
      <c r="A7" s="93">
        <v>3.5</v>
      </c>
    </row>
    <row r="8" spans="1:1" ht="13.8" x14ac:dyDescent="0.3">
      <c r="A8" s="93">
        <v>4</v>
      </c>
    </row>
    <row r="9" spans="1:1" ht="13.8" x14ac:dyDescent="0.3">
      <c r="A9" s="93">
        <v>4.5</v>
      </c>
    </row>
    <row r="10" spans="1:1" ht="13.8" x14ac:dyDescent="0.3">
      <c r="A10" s="93">
        <v>5</v>
      </c>
    </row>
    <row r="11" spans="1:1" ht="13.8" x14ac:dyDescent="0.3">
      <c r="A11" s="93">
        <v>5.5</v>
      </c>
    </row>
    <row r="12" spans="1:1" ht="13.8" x14ac:dyDescent="0.3">
      <c r="A12" s="93">
        <v>6</v>
      </c>
    </row>
    <row r="13" spans="1:1" ht="13.8" x14ac:dyDescent="0.3">
      <c r="A13" s="93" t="s">
        <v>86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EFZ BM 1 nach BIVO 2023</vt:lpstr>
      <vt:lpstr>BMZ BM 1 nach BIVO 2023</vt:lpstr>
      <vt:lpstr>Dropdownliste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Ghirardi Marisa</dc:creator>
  <cp:lastModifiedBy>Bernhard Tanja</cp:lastModifiedBy>
  <cp:lastPrinted>2022-11-28T07:50:07Z</cp:lastPrinted>
  <dcterms:created xsi:type="dcterms:W3CDTF">2021-12-10T09:25:55Z</dcterms:created>
  <dcterms:modified xsi:type="dcterms:W3CDTF">2025-12-29T14:34:41Z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KDetail">
    <vt:lpwstr>2998</vt:lpwstr>
  </property>
</Properties>
</file>