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EA84BD6F-999C-43DD-93B8-ECFB7B5E69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M 2 WD-D berufsbegleitend" sheetId="2" r:id="rId1"/>
    <sheet name="BM 2 WD-D Vollzeit" sheetId="6" r:id="rId2"/>
    <sheet name="Berechnungs- und Rundungsregeln" sheetId="5" r:id="rId3"/>
  </sheets>
  <externalReferences>
    <externalReference r:id="rId4"/>
  </externalReferences>
  <definedNames>
    <definedName name="Noten" localSheetId="1">'BM 2 WD-D Vollzeit'!#REF!</definedName>
    <definedName name="Noten">'BM 2 WD-D berufsbegleitend'!#REF!</definedName>
    <definedName name="Notenliste">'BM 2 WD-D Vollzeit'!#REF!</definedName>
    <definedName name="Notenwerte" localSheetId="1">'[1]M-Profil'!#REF!</definedName>
    <definedName name="Notenwerte">'[1]M-Profil'!#REF!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J10" i="6"/>
  <c r="L10" i="6" s="1"/>
  <c r="K12" i="6"/>
  <c r="J11" i="6"/>
  <c r="L11" i="6" s="1"/>
  <c r="K9" i="6"/>
  <c r="J9" i="6"/>
  <c r="K8" i="6"/>
  <c r="J8" i="6"/>
  <c r="K7" i="6"/>
  <c r="J7" i="6"/>
  <c r="K6" i="6"/>
  <c r="J6" i="6"/>
  <c r="K5" i="6"/>
  <c r="J5" i="6"/>
  <c r="K4" i="6"/>
  <c r="J4" i="6"/>
  <c r="L9" i="6" l="1"/>
  <c r="O9" i="6" s="1"/>
  <c r="L8" i="6"/>
  <c r="O8" i="6" s="1"/>
  <c r="L7" i="6"/>
  <c r="O7" i="6" s="1"/>
  <c r="L6" i="6"/>
  <c r="O6" i="6" s="1"/>
  <c r="L4" i="6"/>
  <c r="O4" i="6" s="1"/>
  <c r="L5" i="6"/>
  <c r="N5" i="6" s="1"/>
  <c r="L12" i="6"/>
  <c r="O11" i="6"/>
  <c r="O10" i="6"/>
  <c r="N7" i="6" l="1"/>
  <c r="N4" i="6"/>
  <c r="L14" i="6"/>
  <c r="N12" i="6"/>
  <c r="O12" i="6"/>
  <c r="N11" i="6"/>
  <c r="N10" i="6"/>
  <c r="O5" i="6"/>
  <c r="N6" i="6"/>
  <c r="N8" i="6"/>
  <c r="N9" i="6"/>
  <c r="L16" i="6" l="1"/>
  <c r="L15" i="6"/>
  <c r="L11" i="2"/>
  <c r="N11" i="2" s="1"/>
  <c r="L10" i="2"/>
  <c r="N10" i="2" s="1"/>
  <c r="J18" i="6" l="1"/>
  <c r="M5" i="2"/>
  <c r="M6" i="2"/>
  <c r="M7" i="2"/>
  <c r="M8" i="2"/>
  <c r="M9" i="2"/>
  <c r="M4" i="2"/>
  <c r="M12" i="2" l="1"/>
  <c r="L12" i="2" l="1"/>
  <c r="N12" i="2" s="1"/>
  <c r="P11" i="2"/>
  <c r="P10" i="2"/>
  <c r="L5" i="2"/>
  <c r="N5" i="2" s="1"/>
  <c r="L6" i="2"/>
  <c r="N6" i="2" s="1"/>
  <c r="L7" i="2"/>
  <c r="N7" i="2" s="1"/>
  <c r="L8" i="2"/>
  <c r="N8" i="2" s="1"/>
  <c r="L9" i="2"/>
  <c r="N9" i="2" s="1"/>
  <c r="L4" i="2"/>
  <c r="N4" i="2" s="1"/>
  <c r="P9" i="2" l="1"/>
  <c r="Q7" i="2"/>
  <c r="P8" i="2"/>
  <c r="P12" i="2"/>
  <c r="Q10" i="2"/>
  <c r="N14" i="2" l="1"/>
  <c r="Q9" i="2"/>
  <c r="P7" i="2"/>
  <c r="P4" i="2"/>
  <c r="Q4" i="2"/>
  <c r="P5" i="2"/>
  <c r="P6" i="2"/>
  <c r="Q6" i="2"/>
  <c r="Q12" i="2"/>
  <c r="Q8" i="2"/>
  <c r="Q11" i="2"/>
  <c r="Q5" i="2"/>
  <c r="N15" i="2" l="1"/>
  <c r="N16" i="2"/>
  <c r="L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I4" authorId="0" shapeId="0" xr:uid="{00000000-0006-0000-0000-000001000000}">
      <text>
        <r>
          <rPr>
            <sz val="9"/>
            <color indexed="81"/>
            <rFont val="Segoe UI"/>
            <family val="2"/>
          </rPr>
          <t>Durchschnitt aus mündlicher und schriftlicher Abschlussprüfung auf ganze oder halbe Note gerundet</t>
        </r>
      </text>
    </comment>
    <comment ref="I5" authorId="0" shapeId="0" xr:uid="{00000000-0006-0000-0000-000002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I6" authorId="0" shapeId="0" xr:uid="{00000000-0006-0000-0000-000003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I7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 schriftliche Abschlussprüfung auf ganze oder halbe Note gerundet</t>
        </r>
      </text>
    </comment>
    <comment ref="I8" authorId="0" shapeId="0" xr:uid="{00000000-0006-0000-0000-000005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I9" authorId="0" shapeId="0" xr:uid="{00000000-0006-0000-0000-000006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D12" authorId="0" shapeId="0" xr:uid="{00000000-0006-0000-0000-000007000000}">
      <text>
        <r>
          <rPr>
            <sz val="9"/>
            <color indexed="81"/>
            <rFont val="Segoe UI"/>
            <family val="2"/>
          </rPr>
          <t>Mittelwert aus IDAF 1 und 2 auf ganze oder halbe Note gerundet</t>
        </r>
      </text>
    </comment>
    <comment ref="E12" authorId="0" shapeId="0" xr:uid="{00000000-0006-0000-0000-000008000000}">
      <text>
        <r>
          <rPr>
            <sz val="9"/>
            <color indexed="81"/>
            <rFont val="Segoe UI"/>
            <family val="2"/>
          </rPr>
          <t>Mittelwert aus IDAF 3 und 4 auf ganze oder halbe Note gerundet</t>
        </r>
      </text>
    </comment>
    <comment ref="I12" authorId="0" shapeId="0" xr:uid="{00000000-0006-0000-0000-000009000000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G4" authorId="0" shapeId="0" xr:uid="{00000000-0006-0000-0100-000001000000}">
      <text>
        <r>
          <rPr>
            <sz val="9"/>
            <color indexed="81"/>
            <rFont val="Segoe UI"/>
            <family val="2"/>
          </rPr>
          <t>Durchschnitt aus mündlicher und schriftlicher Abschlussprüfung auf ganze oder halbe Note gerundet</t>
        </r>
      </text>
    </comment>
    <comment ref="G5" authorId="0" shapeId="0" xr:uid="{00000000-0006-0000-0100-000002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G6" authorId="0" shapeId="0" xr:uid="{00000000-0006-0000-0100-000003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G7" authorId="0" shapeId="0" xr:uid="{00000000-0006-0000-0100-000004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G8" authorId="0" shapeId="0" xr:uid="{00000000-0006-0000-0100-000005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G9" authorId="0" shapeId="0" xr:uid="{00000000-0006-0000-0100-000006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D12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 aus IDAF 1 bis 3 auf eine ganze oder halbe Note gerundet</t>
        </r>
      </text>
    </comment>
    <comment ref="G12" authorId="0" shapeId="0" xr:uid="{00000000-0006-0000-0100-000008000000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sharedStrings.xml><?xml version="1.0" encoding="utf-8"?>
<sst xmlns="http://schemas.openxmlformats.org/spreadsheetml/2006/main" count="133" uniqueCount="50">
  <si>
    <t>1. Jahr</t>
  </si>
  <si>
    <t>2. Jahr</t>
  </si>
  <si>
    <t>Prüfung</t>
  </si>
  <si>
    <t>Fachnote</t>
  </si>
  <si>
    <t>1. Sem.</t>
  </si>
  <si>
    <t>2. Sem.</t>
  </si>
  <si>
    <t>3. Sem.</t>
  </si>
  <si>
    <t>4. Sem.</t>
  </si>
  <si>
    <t>Deutsch</t>
  </si>
  <si>
    <t>Englisch</t>
  </si>
  <si>
    <t>Französisch</t>
  </si>
  <si>
    <t>Mathematik</t>
  </si>
  <si>
    <t>Finanz- und Rechungswesen</t>
  </si>
  <si>
    <t>Geschichte und Politik</t>
  </si>
  <si>
    <t>ERFA</t>
  </si>
  <si>
    <t>Gewicht</t>
  </si>
  <si>
    <t>Berufsmaturitätszeugnis (BMZ)</t>
  </si>
  <si>
    <t>Durchschnitt</t>
  </si>
  <si>
    <t>Minuspunkte</t>
  </si>
  <si>
    <t>Minus-
punkte</t>
  </si>
  <si>
    <t>Noten
&lt; 4.0</t>
  </si>
  <si>
    <t>mindestens 4.0</t>
  </si>
  <si>
    <t>maximal 2</t>
  </si>
  <si>
    <t>maximal 2.0 Punkte</t>
  </si>
  <si>
    <t># Noten unter 4.0</t>
  </si>
  <si>
    <t>Ganze oder halbe Note</t>
  </si>
  <si>
    <t>IDPA</t>
  </si>
  <si>
    <t>Schriftliche Prüfung</t>
  </si>
  <si>
    <t>Schriftliche Prüfung + mündliche Prüfung</t>
  </si>
  <si>
    <t>Rundung Fachnote</t>
  </si>
  <si>
    <t>Gewichtung</t>
  </si>
  <si>
    <t>Rundung Note</t>
  </si>
  <si>
    <t>Notenbestandteile</t>
  </si>
  <si>
    <t>Fachnoten</t>
  </si>
  <si>
    <t>Notenberechnung - BM Wirtschaft: Gewichtung und Rundungsregeln</t>
  </si>
  <si>
    <t>Gültig für Berufsmaturitätszeugnis ab 2018</t>
  </si>
  <si>
    <t xml:space="preserve">Ganze oder halbe Note </t>
  </si>
  <si>
    <t>1/9</t>
  </si>
  <si>
    <t>50%</t>
  </si>
  <si>
    <t>Gewichtung der 9 Qualifikationsbereiche</t>
  </si>
  <si>
    <t>Umrechnung Fremdsprachdiplom</t>
  </si>
  <si>
    <t>Interdisziplinäres Arbeiten</t>
  </si>
  <si>
    <t>Finanz- und Rechnungswesen</t>
  </si>
  <si>
    <t>Fachbereiche</t>
  </si>
  <si>
    <t>disp.</t>
  </si>
  <si>
    <t>Name:</t>
  </si>
  <si>
    <t>Wirtschaft und Recht 1</t>
  </si>
  <si>
    <t>Wirtschaft und Recht 2</t>
  </si>
  <si>
    <t>ERFA-Note
Mittelwert aller Semesternoten</t>
  </si>
  <si>
    <t>ERFA-Note:
Vollzeit: Mittelwert IDAF 1-3
Berufsbegleitend: Mittelwert aus Zeugnisnote IDAF 1-2 und Zeugnisnote IDAF 3-4 (jeweils ganze oder halbe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</si>
</sst>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/>
    </xf>
    <xf numFmtId="12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7" borderId="0" xfId="0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1" xfId="0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 textRotation="90" wrapText="1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108238</xdr:colOff>
      <xdr:row>34</xdr:row>
      <xdr:rowOff>175721</xdr:rowOff>
    </xdr:from>
    <xdr:to>
      <xdr:col>9</xdr:col>
      <xdr:colOff>9525</xdr:colOff>
      <xdr:row>60</xdr:row>
      <xdr:rowOff>38101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238" y="4919171"/>
          <a:ext cx="4987637" cy="986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Wichtiger</a:t>
          </a:r>
          <a:r>
            <a:rPr lang="de-CH" sz="1050" b="1" i="1" baseline="0"/>
            <a:t> Hinweis zur Prüfungszulassung:</a:t>
          </a:r>
        </a:p>
        <a:p>
          <a:r>
            <a:rPr lang="de-CH" sz="1050" i="1" baseline="0"/>
            <a:t>Zur Berufsmaturitätsprüfung wird nur zugelassen,</a:t>
          </a:r>
        </a:p>
        <a:p>
          <a:r>
            <a:rPr lang="de-CH" sz="1050" i="1" baseline="0"/>
            <a:t>- wer ins letzte Semester promoviert wurde,</a:t>
          </a:r>
        </a:p>
        <a:p>
          <a:r>
            <a:rPr lang="de-CH" sz="1050" i="1" baseline="0"/>
            <a:t>- eine bewertbare IDPA abgegeben hat und</a:t>
          </a:r>
        </a:p>
        <a:p>
          <a:r>
            <a:rPr lang="de-CH" sz="105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jedem Fach pro Semester mindestens 80% aller Lektionen besucht hat.</a:t>
          </a:r>
          <a:endParaRPr lang="de-CH" sz="1050" i="1" baseline="0"/>
        </a:p>
      </xdr:txBody>
    </xdr:sp>
    <xdr:clientData/>
  </xdr:twoCellAnchor>
  <xdr:twoCellAnchor>
    <xdr:from>
      <xdr:col>0</xdr:col>
      <xdr:colOff>0</xdr:colOff>
      <xdr:row>19</xdr:row>
      <xdr:rowOff>26505</xdr:rowOff>
    </xdr:from>
    <xdr:to>
      <xdr:col>10</xdr:col>
      <xdr:colOff>6626</xdr:colOff>
      <xdr:row>34</xdr:row>
      <xdr:rowOff>19878</xdr:rowOff>
    </xdr:to>
    <xdr:sp macro="" textlink="">
      <xdr:nvSpPr>
        <xdr:cNvPr id="3" name="Legende mit 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4010440"/>
          <a:ext cx="5166691" cy="28508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Übertragen</a:t>
          </a:r>
          <a:r>
            <a:rPr lang="de-CH" sz="1100" baseline="0"/>
            <a:t> Sie in diesen Bereich die Angaben aus Ihren </a:t>
          </a:r>
          <a:br>
            <a:rPr lang="de-CH" sz="1100" baseline="0"/>
          </a:br>
          <a:r>
            <a:rPr lang="de-CH" sz="1100" baseline="0"/>
            <a:t>Semesterzeugnissen oder treffen Sie realistische Annahmen.</a:t>
          </a:r>
          <a:endParaRPr lang="de-CH" sz="1100"/>
        </a:p>
      </xdr:txBody>
    </xdr:sp>
    <xdr:clientData/>
  </xdr:twoCellAnchor>
  <xdr:twoCellAnchor>
    <xdr:from>
      <xdr:col>10</xdr:col>
      <xdr:colOff>0</xdr:colOff>
      <xdr:row>19</xdr:row>
      <xdr:rowOff>26505</xdr:rowOff>
    </xdr:from>
    <xdr:to>
      <xdr:col>17</xdr:col>
      <xdr:colOff>79513</xdr:colOff>
      <xdr:row>34</xdr:row>
      <xdr:rowOff>19878</xdr:rowOff>
    </xdr:to>
    <xdr:sp macro="" textlink="">
      <xdr:nvSpPr>
        <xdr:cNvPr id="4" name="Legende mit Pfeil nach ob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60065" y="4010440"/>
          <a:ext cx="3591339" cy="28508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 Ihrer Angaben</a:t>
          </a:r>
          <a:br>
            <a:rPr lang="de-CH" sz="1100" baseline="0"/>
          </a:br>
          <a:r>
            <a:rPr lang="de-CH" sz="1100" baseline="0"/>
            <a:t> links ausgefüllt.</a:t>
          </a:r>
          <a:endParaRPr lang="de-CH" sz="1100"/>
        </a:p>
      </xdr:txBody>
    </xdr:sp>
    <xdr:clientData/>
  </xdr:twoCellAnchor>
  <xdr:twoCellAnchor>
    <xdr:from>
      <xdr:col>0</xdr:col>
      <xdr:colOff>104775</xdr:colOff>
      <xdr:row>12</xdr:row>
      <xdr:rowOff>171450</xdr:rowOff>
    </xdr:from>
    <xdr:to>
      <xdr:col>9</xdr:col>
      <xdr:colOff>28575</xdr:colOff>
      <xdr:row>17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" y="2819400"/>
          <a:ext cx="50101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66261</xdr:rowOff>
    </xdr:from>
    <xdr:to>
      <xdr:col>8</xdr:col>
      <xdr:colOff>0</xdr:colOff>
      <xdr:row>34</xdr:row>
      <xdr:rowOff>59634</xdr:rowOff>
    </xdr:to>
    <xdr:sp macro="" textlink="">
      <xdr:nvSpPr>
        <xdr:cNvPr id="3" name="Legende mit Pfeil nach ob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050196"/>
          <a:ext cx="4133022" cy="7553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Übertragen</a:t>
          </a:r>
          <a:r>
            <a:rPr lang="de-CH" sz="1100" baseline="0"/>
            <a:t> Sie in diesen Bereich die Angaben aus Ihren Semesterzeugnissen oder treffen Sie realistische Annahmen.</a:t>
          </a:r>
          <a:endParaRPr lang="de-CH" sz="1100"/>
        </a:p>
      </xdr:txBody>
    </xdr:sp>
    <xdr:clientData/>
  </xdr:twoCellAnchor>
  <xdr:twoCellAnchor>
    <xdr:from>
      <xdr:col>8</xdr:col>
      <xdr:colOff>6625</xdr:colOff>
      <xdr:row>19</xdr:row>
      <xdr:rowOff>66261</xdr:rowOff>
    </xdr:from>
    <xdr:to>
      <xdr:col>15</xdr:col>
      <xdr:colOff>79512</xdr:colOff>
      <xdr:row>34</xdr:row>
      <xdr:rowOff>59634</xdr:rowOff>
    </xdr:to>
    <xdr:sp macro="" textlink="">
      <xdr:nvSpPr>
        <xdr:cNvPr id="4" name="Legende mit Pfeil nach ob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39647" y="4050196"/>
          <a:ext cx="3584713" cy="7553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 Ihrer Angaben links ausgefüllt.</a:t>
          </a:r>
          <a:endParaRPr lang="de-CH" sz="1100"/>
        </a:p>
      </xdr:txBody>
    </xdr:sp>
    <xdr:clientData/>
  </xdr:twoCellAnchor>
  <xdr:twoCellAnchor>
    <xdr:from>
      <xdr:col>1</xdr:col>
      <xdr:colOff>0</xdr:colOff>
      <xdr:row>34</xdr:row>
      <xdr:rowOff>182218</xdr:rowOff>
    </xdr:from>
    <xdr:to>
      <xdr:col>6</xdr:col>
      <xdr:colOff>505239</xdr:colOff>
      <xdr:row>39</xdr:row>
      <xdr:rowOff>182218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4928153"/>
          <a:ext cx="3925956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i="1"/>
            <a:t>Wichtiger</a:t>
          </a:r>
          <a:r>
            <a:rPr lang="de-CH" sz="1000" b="1" i="1" baseline="0"/>
            <a:t> Hinweis zur Prüfungszulassung:</a:t>
          </a:r>
        </a:p>
        <a:p>
          <a:r>
            <a:rPr lang="de-CH" sz="1000" i="1" baseline="0"/>
            <a:t>Zur Berufsmaturitätsprüfung wird nur zugelassen,</a:t>
          </a:r>
        </a:p>
        <a:p>
          <a:r>
            <a:rPr lang="de-CH" sz="1000" i="1" baseline="0"/>
            <a:t>- wer ins letzte Semester promoviert wurde,</a:t>
          </a:r>
        </a:p>
        <a:p>
          <a:r>
            <a:rPr lang="de-CH" sz="1000" i="1" baseline="0"/>
            <a:t>- eine bewertbare IDPA abgegeben hat und</a:t>
          </a:r>
        </a:p>
        <a:p>
          <a:r>
            <a:rPr lang="de-CH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jedem Fach pro Semester mind. 80% aller Lektionen besucht hat.</a:t>
          </a:r>
          <a:endParaRPr lang="de-CH" sz="1000" i="1" baseline="0"/>
        </a:p>
      </xdr:txBody>
    </xdr:sp>
    <xdr:clientData/>
  </xdr:twoCellAnchor>
  <xdr:twoCellAnchor>
    <xdr:from>
      <xdr:col>0</xdr:col>
      <xdr:colOff>107674</xdr:colOff>
      <xdr:row>12</xdr:row>
      <xdr:rowOff>74544</xdr:rowOff>
    </xdr:from>
    <xdr:to>
      <xdr:col>6</xdr:col>
      <xdr:colOff>505239</xdr:colOff>
      <xdr:row>18</xdr:row>
      <xdr:rowOff>99391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7674" y="2724979"/>
          <a:ext cx="3934239" cy="11678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i="1"/>
            <a:t>Hinweise zum Ausfüllen:</a:t>
          </a:r>
        </a:p>
        <a:p>
          <a:r>
            <a:rPr lang="de-CH" sz="1000" i="1"/>
            <a:t>Als Werte</a:t>
          </a:r>
          <a:r>
            <a:rPr lang="de-CH" sz="1000" i="1" baseline="0"/>
            <a:t> können nur ganze oder halbe Noten erfasst werden.</a:t>
          </a:r>
          <a:endParaRPr lang="de-CH" sz="1000" i="1"/>
        </a:p>
        <a:p>
          <a:r>
            <a:rPr lang="de-CH" sz="1000" i="1"/>
            <a:t>Felder mit einer roten Ecke oben rechts enthalten Erläuterungen zur Eingabe.</a:t>
          </a:r>
        </a:p>
        <a:p>
          <a:r>
            <a:rPr lang="de-CH" sz="100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zoomScale="145" zoomScaleNormal="145" zoomScalePageLayoutView="115" workbookViewId="0">
      <selection activeCell="E4" sqref="E4"/>
    </sheetView>
  </sheetViews>
  <sheetFormatPr baseColWidth="10" defaultRowHeight="14.4" x14ac:dyDescent="0.3"/>
  <cols>
    <col min="1" max="1" width="1.6640625" customWidth="1"/>
    <col min="2" max="2" width="32.6640625" bestFit="1" customWidth="1"/>
    <col min="3" max="3" width="1.33203125" customWidth="1"/>
    <col min="4" max="7" width="7.6640625" style="6" customWidth="1"/>
    <col min="8" max="8" width="2" style="6" customWidth="1"/>
    <col min="9" max="9" width="7.6640625" style="6" customWidth="1"/>
    <col min="10" max="11" width="1.33203125" style="6" customWidth="1"/>
    <col min="12" max="17" width="8.5546875" style="6" customWidth="1"/>
    <col min="18" max="18" width="1.33203125" style="6" customWidth="1"/>
  </cols>
  <sheetData>
    <row r="1" spans="1:18" s="21" customFormat="1" ht="28.95" customHeight="1" x14ac:dyDescent="0.3">
      <c r="A1" s="15"/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9"/>
      <c r="L1" s="20" t="s">
        <v>16</v>
      </c>
      <c r="M1" s="20"/>
      <c r="N1" s="20"/>
      <c r="O1" s="20"/>
      <c r="P1" s="20"/>
      <c r="Q1" s="20"/>
      <c r="R1" s="20"/>
    </row>
    <row r="2" spans="1:18" s="9" customFormat="1" x14ac:dyDescent="0.3">
      <c r="A2" s="12"/>
      <c r="B2" s="45"/>
      <c r="C2" s="12"/>
      <c r="D2" s="47" t="s">
        <v>0</v>
      </c>
      <c r="E2" s="47"/>
      <c r="F2" s="48" t="s">
        <v>1</v>
      </c>
      <c r="G2" s="48"/>
      <c r="H2" s="12"/>
      <c r="I2" s="12"/>
      <c r="J2" s="12"/>
      <c r="K2" s="7"/>
      <c r="L2" s="7"/>
      <c r="M2" s="7"/>
      <c r="N2" s="7"/>
      <c r="O2" s="7"/>
      <c r="P2" s="7"/>
      <c r="Q2" s="7"/>
      <c r="R2" s="7"/>
    </row>
    <row r="3" spans="1:18" s="1" customFormat="1" ht="28.8" x14ac:dyDescent="0.3">
      <c r="A3" s="13"/>
      <c r="B3" s="17" t="s">
        <v>43</v>
      </c>
      <c r="C3" s="13"/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2</v>
      </c>
      <c r="J3" s="4"/>
      <c r="K3" s="2"/>
      <c r="L3" s="2" t="s">
        <v>14</v>
      </c>
      <c r="M3" s="2" t="s">
        <v>2</v>
      </c>
      <c r="N3" s="2" t="s">
        <v>3</v>
      </c>
      <c r="O3" s="2" t="s">
        <v>15</v>
      </c>
      <c r="P3" s="10" t="s">
        <v>19</v>
      </c>
      <c r="Q3" s="10" t="s">
        <v>20</v>
      </c>
      <c r="R3" s="10"/>
    </row>
    <row r="4" spans="1:18" x14ac:dyDescent="0.3">
      <c r="A4" s="3"/>
      <c r="B4" s="3" t="s">
        <v>8</v>
      </c>
      <c r="C4" s="3"/>
      <c r="D4" s="18"/>
      <c r="E4" s="18"/>
      <c r="F4" s="18"/>
      <c r="G4" s="18"/>
      <c r="H4" s="4"/>
      <c r="I4" s="18"/>
      <c r="J4" s="4"/>
      <c r="K4" s="2"/>
      <c r="L4" s="5" t="str">
        <f t="shared" ref="L4:L9" si="0">IF(COUNT(D4:G4)&gt;1,ROUND(AVERAGE(D4:G4)/5,1)*5,"")</f>
        <v/>
      </c>
      <c r="M4" s="5" t="str">
        <f>IF(COUNT(I4)=1,I4,"")</f>
        <v/>
      </c>
      <c r="N4" s="5" t="str">
        <f>IF(D4="disp.","disp.",IF(COUNT(L4:M4)&gt;1,ROUND(AVERAGE(L4:M4)/5,1)*5,""))</f>
        <v/>
      </c>
      <c r="O4" s="23">
        <v>0.1111111111111111</v>
      </c>
      <c r="P4" s="22" t="str">
        <f>IF(AND(N4&lt;4,N4&gt;0.1),4-N4,"")</f>
        <v/>
      </c>
      <c r="Q4" s="22" t="str">
        <f>IF(N4&lt;4,1,"")</f>
        <v/>
      </c>
      <c r="R4" s="11"/>
    </row>
    <row r="5" spans="1:18" x14ac:dyDescent="0.3">
      <c r="A5" s="3"/>
      <c r="B5" s="3" t="s">
        <v>10</v>
      </c>
      <c r="C5" s="3"/>
      <c r="D5" s="18"/>
      <c r="E5" s="18"/>
      <c r="F5" s="18"/>
      <c r="G5" s="18"/>
      <c r="H5" s="4"/>
      <c r="I5" s="18"/>
      <c r="J5" s="4"/>
      <c r="K5" s="2"/>
      <c r="L5" s="5" t="str">
        <f t="shared" si="0"/>
        <v/>
      </c>
      <c r="M5" s="5" t="str">
        <f t="shared" ref="M5:M9" si="1">IF(COUNT(I5)=1,I5,"")</f>
        <v/>
      </c>
      <c r="N5" s="5" t="str">
        <f t="shared" ref="N5:N9" si="2">IF(D5="disp.","disp.",IF(COUNT(L5:M5)&gt;1,ROUND(AVERAGE(L5:M5)/5,1)*5,""))</f>
        <v/>
      </c>
      <c r="O5" s="23">
        <v>0.1111111111111111</v>
      </c>
      <c r="P5" s="22" t="str">
        <f t="shared" ref="P5:P12" si="3">IF(AND(N5&lt;4,N5&gt;0.1),4-N5,"")</f>
        <v/>
      </c>
      <c r="Q5" s="22" t="str">
        <f t="shared" ref="Q5:Q12" si="4">IF(N5&lt;4,1,"")</f>
        <v/>
      </c>
      <c r="R5" s="11"/>
    </row>
    <row r="6" spans="1:18" x14ac:dyDescent="0.3">
      <c r="A6" s="3"/>
      <c r="B6" s="3" t="s">
        <v>9</v>
      </c>
      <c r="C6" s="3"/>
      <c r="D6" s="18"/>
      <c r="E6" s="18"/>
      <c r="F6" s="18"/>
      <c r="G6" s="18"/>
      <c r="H6" s="4"/>
      <c r="I6" s="18"/>
      <c r="J6" s="4"/>
      <c r="K6" s="2"/>
      <c r="L6" s="5" t="str">
        <f t="shared" si="0"/>
        <v/>
      </c>
      <c r="M6" s="5" t="str">
        <f t="shared" si="1"/>
        <v/>
      </c>
      <c r="N6" s="5" t="str">
        <f t="shared" si="2"/>
        <v/>
      </c>
      <c r="O6" s="23">
        <v>0.1111111111111111</v>
      </c>
      <c r="P6" s="22" t="str">
        <f t="shared" si="3"/>
        <v/>
      </c>
      <c r="Q6" s="22" t="str">
        <f t="shared" si="4"/>
        <v/>
      </c>
      <c r="R6" s="11"/>
    </row>
    <row r="7" spans="1:18" x14ac:dyDescent="0.3">
      <c r="A7" s="3"/>
      <c r="B7" s="3" t="s">
        <v>11</v>
      </c>
      <c r="C7" s="3"/>
      <c r="D7" s="18"/>
      <c r="E7" s="18"/>
      <c r="F7" s="18"/>
      <c r="G7" s="18"/>
      <c r="H7" s="4"/>
      <c r="I7" s="18"/>
      <c r="J7" s="4"/>
      <c r="K7" s="2"/>
      <c r="L7" s="5" t="str">
        <f t="shared" si="0"/>
        <v/>
      </c>
      <c r="M7" s="5" t="str">
        <f t="shared" si="1"/>
        <v/>
      </c>
      <c r="N7" s="5" t="str">
        <f t="shared" si="2"/>
        <v/>
      </c>
      <c r="O7" s="23">
        <v>0.1111111111111111</v>
      </c>
      <c r="P7" s="22" t="str">
        <f t="shared" si="3"/>
        <v/>
      </c>
      <c r="Q7" s="22" t="str">
        <f t="shared" si="4"/>
        <v/>
      </c>
      <c r="R7" s="11"/>
    </row>
    <row r="8" spans="1:18" x14ac:dyDescent="0.3">
      <c r="A8" s="3"/>
      <c r="B8" s="3" t="s">
        <v>12</v>
      </c>
      <c r="C8" s="3"/>
      <c r="D8" s="18"/>
      <c r="E8" s="18"/>
      <c r="F8" s="18"/>
      <c r="G8" s="18"/>
      <c r="H8" s="4"/>
      <c r="I8" s="18"/>
      <c r="J8" s="4"/>
      <c r="K8" s="2"/>
      <c r="L8" s="5" t="str">
        <f t="shared" si="0"/>
        <v/>
      </c>
      <c r="M8" s="5" t="str">
        <f t="shared" si="1"/>
        <v/>
      </c>
      <c r="N8" s="5" t="str">
        <f t="shared" si="2"/>
        <v/>
      </c>
      <c r="O8" s="23">
        <v>0.1111111111111111</v>
      </c>
      <c r="P8" s="22" t="str">
        <f t="shared" si="3"/>
        <v/>
      </c>
      <c r="Q8" s="22" t="str">
        <f t="shared" si="4"/>
        <v/>
      </c>
      <c r="R8" s="11"/>
    </row>
    <row r="9" spans="1:18" x14ac:dyDescent="0.3">
      <c r="A9" s="3"/>
      <c r="B9" s="3" t="s">
        <v>46</v>
      </c>
      <c r="C9" s="3"/>
      <c r="D9" s="18"/>
      <c r="E9" s="18"/>
      <c r="F9" s="18"/>
      <c r="G9" s="18"/>
      <c r="H9" s="4"/>
      <c r="I9" s="18"/>
      <c r="J9" s="4"/>
      <c r="K9" s="2"/>
      <c r="L9" s="5" t="str">
        <f t="shared" si="0"/>
        <v/>
      </c>
      <c r="M9" s="5" t="str">
        <f t="shared" si="1"/>
        <v/>
      </c>
      <c r="N9" s="5" t="str">
        <f t="shared" si="2"/>
        <v/>
      </c>
      <c r="O9" s="23">
        <v>0.1111111111111111</v>
      </c>
      <c r="P9" s="22" t="str">
        <f t="shared" si="3"/>
        <v/>
      </c>
      <c r="Q9" s="22" t="str">
        <f t="shared" si="4"/>
        <v/>
      </c>
      <c r="R9" s="11"/>
    </row>
    <row r="10" spans="1:18" x14ac:dyDescent="0.3">
      <c r="A10" s="3"/>
      <c r="B10" s="3" t="s">
        <v>13</v>
      </c>
      <c r="C10" s="3"/>
      <c r="D10" s="4"/>
      <c r="E10" s="4"/>
      <c r="F10" s="18"/>
      <c r="G10" s="18"/>
      <c r="H10" s="4"/>
      <c r="I10" s="4"/>
      <c r="J10" s="4"/>
      <c r="K10" s="2"/>
      <c r="L10" s="5" t="str">
        <f>IF(COUNT(F10:G10)&gt;1,ROUND(AVERAGE(F10:G10)/5,1)*5,"")</f>
        <v/>
      </c>
      <c r="M10" s="2"/>
      <c r="N10" s="5" t="str">
        <f>IF(F10="disp.","disp.",L10)</f>
        <v/>
      </c>
      <c r="O10" s="23">
        <v>0.1111111111111111</v>
      </c>
      <c r="P10" s="22" t="str">
        <f t="shared" si="3"/>
        <v/>
      </c>
      <c r="Q10" s="22" t="str">
        <f t="shared" si="4"/>
        <v/>
      </c>
      <c r="R10" s="11"/>
    </row>
    <row r="11" spans="1:18" x14ac:dyDescent="0.3">
      <c r="A11" s="3"/>
      <c r="B11" s="3" t="s">
        <v>47</v>
      </c>
      <c r="C11" s="3"/>
      <c r="D11" s="18"/>
      <c r="E11" s="18"/>
      <c r="F11" s="4"/>
      <c r="G11" s="4"/>
      <c r="H11" s="4"/>
      <c r="I11" s="4"/>
      <c r="J11" s="4"/>
      <c r="K11" s="2"/>
      <c r="L11" s="5" t="str">
        <f>IF(COUNT(D11:E11)&gt;1,ROUND(AVERAGE(D11:E11)/5,1)*5,"")</f>
        <v/>
      </c>
      <c r="M11" s="2"/>
      <c r="N11" s="5" t="str">
        <f>IF(D11="disp.","disp.",L11)</f>
        <v/>
      </c>
      <c r="O11" s="23">
        <v>0.1111111111111111</v>
      </c>
      <c r="P11" s="22" t="str">
        <f t="shared" si="3"/>
        <v/>
      </c>
      <c r="Q11" s="22" t="str">
        <f t="shared" si="4"/>
        <v/>
      </c>
      <c r="R11" s="11"/>
    </row>
    <row r="12" spans="1:18" x14ac:dyDescent="0.3">
      <c r="A12" s="3"/>
      <c r="B12" s="3" t="s">
        <v>41</v>
      </c>
      <c r="C12" s="3"/>
      <c r="D12" s="18"/>
      <c r="E12" s="18"/>
      <c r="F12" s="4"/>
      <c r="G12" s="4"/>
      <c r="H12" s="4"/>
      <c r="I12" s="18"/>
      <c r="J12" s="4"/>
      <c r="K12" s="2"/>
      <c r="L12" s="5" t="str">
        <f>IF(COUNT(D12:E12)&gt;1,ROUND(AVERAGE(D12:E12)/5,1)*5,"")</f>
        <v/>
      </c>
      <c r="M12" s="5" t="str">
        <f t="shared" ref="M12" si="5">IF(ISNUMBER(I12),I12,"")</f>
        <v/>
      </c>
      <c r="N12" s="5" t="str">
        <f>IF(D12="disp.","disp.",IF(COUNT(L12:M12)&gt;1,ROUND(AVERAGE(L12:M12)/5,1)*5,""))</f>
        <v/>
      </c>
      <c r="O12" s="23">
        <v>0.1111111111111111</v>
      </c>
      <c r="P12" s="22" t="str">
        <f t="shared" si="3"/>
        <v/>
      </c>
      <c r="Q12" s="22" t="str">
        <f t="shared" si="4"/>
        <v/>
      </c>
      <c r="R12" s="11"/>
    </row>
    <row r="13" spans="1:18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8"/>
      <c r="L13" s="8"/>
      <c r="M13" s="8"/>
      <c r="N13" s="8"/>
      <c r="O13" s="8"/>
      <c r="P13" s="8"/>
      <c r="Q13" s="8"/>
      <c r="R13" s="8"/>
    </row>
    <row r="14" spans="1:18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8"/>
      <c r="L14" s="7" t="s">
        <v>17</v>
      </c>
      <c r="M14" s="8"/>
      <c r="N14" s="6" t="str">
        <f>IF(COUNT(N4:N12)&gt;1,ROUND(AVERAGE(N4:N12),1),"")</f>
        <v/>
      </c>
      <c r="O14" s="7" t="s">
        <v>21</v>
      </c>
      <c r="P14" s="8"/>
      <c r="Q14" s="8"/>
      <c r="R14" s="8"/>
    </row>
    <row r="15" spans="1:18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8"/>
      <c r="L15" s="7" t="s">
        <v>18</v>
      </c>
      <c r="M15" s="8"/>
      <c r="N15" s="6">
        <f>SUM(P4:P12)</f>
        <v>0</v>
      </c>
      <c r="O15" s="7" t="s">
        <v>23</v>
      </c>
      <c r="P15" s="8"/>
      <c r="Q15" s="8"/>
      <c r="R15" s="8"/>
    </row>
    <row r="16" spans="1:18" x14ac:dyDescent="0.3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8"/>
      <c r="L16" s="7" t="s">
        <v>24</v>
      </c>
      <c r="M16" s="8"/>
      <c r="N16" s="6">
        <f>SUM(Q4:Q12)</f>
        <v>0</v>
      </c>
      <c r="O16" s="7" t="s">
        <v>22</v>
      </c>
      <c r="P16" s="8"/>
      <c r="Q16" s="8"/>
      <c r="R16" s="8"/>
    </row>
    <row r="17" spans="1:18" x14ac:dyDescent="0.3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8"/>
      <c r="L17" s="7"/>
      <c r="M17" s="8"/>
      <c r="N17" s="8"/>
      <c r="O17" s="8"/>
      <c r="P17" s="8"/>
      <c r="Q17" s="8"/>
      <c r="R17" s="8"/>
    </row>
    <row r="18" spans="1:18" x14ac:dyDescent="0.3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8"/>
      <c r="L18" s="46" t="str">
        <f>IF(COUNTBLANK(N4:N12)=0,IF(AND(N14&gt;3.9,N15&lt;2.1,N16&lt;3),"BESTANDEN","NICHT BESTANDEN"),"Fachnoten unvollständig")</f>
        <v>Fachnoten unvollständig</v>
      </c>
      <c r="M18" s="46"/>
      <c r="N18" s="46"/>
      <c r="O18" s="46"/>
      <c r="P18" s="46"/>
      <c r="Q18" s="46"/>
      <c r="R18" s="8"/>
    </row>
    <row r="19" spans="1:18" x14ac:dyDescent="0.3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8"/>
      <c r="L19" s="16"/>
      <c r="M19" s="8"/>
      <c r="N19" s="8"/>
      <c r="O19" s="8"/>
      <c r="P19" s="8"/>
      <c r="Q19" s="8"/>
      <c r="R19" s="8"/>
    </row>
    <row r="23" spans="1:18" hidden="1" x14ac:dyDescent="0.3"/>
    <row r="24" spans="1:18" hidden="1" x14ac:dyDescent="0.3"/>
    <row r="25" spans="1:18" hidden="1" x14ac:dyDescent="0.3"/>
    <row r="26" spans="1:18" hidden="1" x14ac:dyDescent="0.3"/>
    <row r="27" spans="1:18" hidden="1" x14ac:dyDescent="0.3"/>
    <row r="28" spans="1:18" hidden="1" x14ac:dyDescent="0.3"/>
    <row r="29" spans="1:18" hidden="1" x14ac:dyDescent="0.3"/>
    <row r="30" spans="1:18" hidden="1" x14ac:dyDescent="0.3"/>
    <row r="31" spans="1:18" hidden="1" x14ac:dyDescent="0.3"/>
    <row r="32" spans="1:18" hidden="1" x14ac:dyDescent="0.3"/>
    <row r="33" spans="4:4" hidden="1" x14ac:dyDescent="0.3"/>
    <row r="36" spans="4:4" x14ac:dyDescent="0.3">
      <c r="D36" s="44"/>
    </row>
    <row r="37" spans="4:4" hidden="1" x14ac:dyDescent="0.3">
      <c r="D37" s="6" t="s">
        <v>44</v>
      </c>
    </row>
    <row r="38" spans="4:4" hidden="1" x14ac:dyDescent="0.3">
      <c r="D38" s="6">
        <v>1</v>
      </c>
    </row>
    <row r="39" spans="4:4" hidden="1" x14ac:dyDescent="0.3">
      <c r="D39" s="6">
        <v>1.5</v>
      </c>
    </row>
    <row r="40" spans="4:4" hidden="1" x14ac:dyDescent="0.3">
      <c r="D40" s="6">
        <v>2</v>
      </c>
    </row>
    <row r="41" spans="4:4" hidden="1" x14ac:dyDescent="0.3">
      <c r="D41" s="6">
        <v>2.5</v>
      </c>
    </row>
    <row r="42" spans="4:4" hidden="1" x14ac:dyDescent="0.3">
      <c r="D42" s="6">
        <v>3</v>
      </c>
    </row>
    <row r="43" spans="4:4" hidden="1" x14ac:dyDescent="0.3">
      <c r="D43" s="6">
        <v>3.5</v>
      </c>
    </row>
    <row r="44" spans="4:4" hidden="1" x14ac:dyDescent="0.3">
      <c r="D44" s="6">
        <v>4</v>
      </c>
    </row>
    <row r="45" spans="4:4" hidden="1" x14ac:dyDescent="0.3">
      <c r="D45" s="6">
        <v>4.5</v>
      </c>
    </row>
    <row r="46" spans="4:4" hidden="1" x14ac:dyDescent="0.3">
      <c r="D46" s="6">
        <v>5</v>
      </c>
    </row>
    <row r="47" spans="4:4" hidden="1" x14ac:dyDescent="0.3">
      <c r="D47" s="6">
        <v>5.5</v>
      </c>
    </row>
    <row r="48" spans="4:4" hidden="1" x14ac:dyDescent="0.3">
      <c r="D48" s="6">
        <v>6</v>
      </c>
    </row>
    <row r="49" spans="4:4" hidden="1" x14ac:dyDescent="0.3">
      <c r="D49" s="44"/>
    </row>
    <row r="50" spans="4:4" hidden="1" x14ac:dyDescent="0.3">
      <c r="D50" s="44"/>
    </row>
    <row r="51" spans="4:4" hidden="1" x14ac:dyDescent="0.3"/>
    <row r="52" spans="4:4" hidden="1" x14ac:dyDescent="0.3"/>
    <row r="55" spans="4:4" ht="13.5" customHeight="1" x14ac:dyDescent="0.3"/>
    <row r="56" spans="4:4" hidden="1" x14ac:dyDescent="0.3"/>
    <row r="57" spans="4:4" hidden="1" x14ac:dyDescent="0.3"/>
    <row r="58" spans="4:4" hidden="1" x14ac:dyDescent="0.3"/>
    <row r="59" spans="4:4" hidden="1" x14ac:dyDescent="0.3"/>
  </sheetData>
  <sheetProtection algorithmName="SHA-512" hashValue="i7tNgBAdsitCINfmv9LD58yNyR+oyy9m1piu4zok8KVCHmmo4R4ywH3ggDKG7tmh9Wx9yTBmGnOls/GEjspUOQ==" saltValue="vl2sxHvaXPAMCqyE0T4meQ==" spinCount="100000" sheet="1" selectLockedCells="1"/>
  <mergeCells count="3">
    <mergeCell ref="L18:Q18"/>
    <mergeCell ref="D2:E2"/>
    <mergeCell ref="F2:G2"/>
  </mergeCells>
  <conditionalFormatting sqref="L18">
    <cfRule type="cellIs" dxfId="7" priority="22" operator="equal">
      <formula>"NICHT BESTANDEN"</formula>
    </cfRule>
    <cfRule type="cellIs" dxfId="6" priority="23" operator="equal">
      <formula>"BESTANDEN"</formula>
    </cfRule>
  </conditionalFormatting>
  <conditionalFormatting sqref="N14">
    <cfRule type="cellIs" dxfId="5" priority="8" operator="lessThan">
      <formula>4</formula>
    </cfRule>
  </conditionalFormatting>
  <conditionalFormatting sqref="N15:N16">
    <cfRule type="cellIs" dxfId="4" priority="5" operator="greaterThan">
      <formula>2</formula>
    </cfRule>
  </conditionalFormatting>
  <dataValidations count="3">
    <dataValidation type="list" allowBlank="1" showInputMessage="1" showErrorMessage="1" prompt="Wählen Sie die zutreffende Note aus." sqref="F11:G11 D10:E10" xr:uid="{00000000-0002-0000-0000-000000000000}">
      <formula1>Noten</formula1>
    </dataValidation>
    <dataValidation type="list" allowBlank="1" showInputMessage="1" showErrorMessage="1" errorTitle="Ungültige Eingabe!" error="Wählen Sie den zutreffenden Wert aus der Liste aus." prompt="Wählen Sie den zutreffenden Wert aus." sqref="F10:G10 D4:G9 I5:I6" xr:uid="{00000000-0002-0000-0000-000001000000}">
      <formula1>$D$37:$D$48</formula1>
    </dataValidation>
    <dataValidation type="list" allowBlank="1" showInputMessage="1" showErrorMessage="1" errorTitle="Ungültige Eingabe!" error="Wählen Sie einen Wert aus der Liste aus." prompt="Wählen Sie den zutreffenden Wert aus." sqref="D11:E12 I12 I4 I7:I9" xr:uid="{00000000-0002-0000-0000-000002000000}">
      <formula1>$D$37:$D$48</formula1>
    </dataValidation>
  </dataValidations>
  <pageMargins left="0.70866141732283472" right="0.70866141732283472" top="0.78740157480314965" bottom="0.78740157480314965" header="0.31496062992125984" footer="0.31496062992125984"/>
  <pageSetup paperSize="9" scale="99" orientation="landscape" r:id="rId1"/>
  <headerFooter>
    <oddHeader>&amp;L&amp;"-,Fett"&amp;14Notenrechner BM 2&amp;C&amp;"-,Fett"&amp;14Typ Wirtschaft berufsbegleitend&amp;Rgültig ab BMP 2018</oddHeader>
    <oddFooter>&amp;CAlle Angaben ohne Gewähr!</oddFooter>
  </headerFooter>
  <rowBreaks count="1" manualBreakCount="1">
    <brk id="1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zoomScale="110" zoomScaleNormal="110" zoomScalePageLayoutView="115" workbookViewId="0">
      <selection activeCell="G4" sqref="G4"/>
    </sheetView>
  </sheetViews>
  <sheetFormatPr baseColWidth="10" defaultRowHeight="14.4" x14ac:dyDescent="0.3"/>
  <cols>
    <col min="1" max="1" width="1.6640625" customWidth="1"/>
    <col min="2" max="2" width="32.6640625" bestFit="1" customWidth="1"/>
    <col min="3" max="3" width="1.33203125" customWidth="1"/>
    <col min="4" max="5" width="7.6640625" style="6" customWidth="1"/>
    <col min="6" max="6" width="2" style="6" customWidth="1"/>
    <col min="7" max="7" width="7.6640625" style="6" customWidth="1"/>
    <col min="8" max="9" width="1.33203125" style="6" customWidth="1"/>
    <col min="10" max="15" width="8.5546875" style="6" customWidth="1"/>
    <col min="16" max="16" width="1.33203125" style="6" customWidth="1"/>
  </cols>
  <sheetData>
    <row r="1" spans="1:16" s="21" customFormat="1" ht="28.95" customHeight="1" x14ac:dyDescent="0.3">
      <c r="A1" s="15"/>
      <c r="B1" s="15" t="s">
        <v>45</v>
      </c>
      <c r="C1" s="15"/>
      <c r="D1" s="15"/>
      <c r="E1" s="15"/>
      <c r="F1" s="15"/>
      <c r="G1" s="15"/>
      <c r="H1" s="15"/>
      <c r="I1" s="19"/>
      <c r="J1" s="20" t="s">
        <v>16</v>
      </c>
      <c r="K1" s="20"/>
      <c r="L1" s="20"/>
      <c r="M1" s="20"/>
      <c r="N1" s="20"/>
      <c r="O1" s="20"/>
      <c r="P1" s="20"/>
    </row>
    <row r="2" spans="1:16" s="9" customFormat="1" x14ac:dyDescent="0.3">
      <c r="A2" s="12"/>
      <c r="B2" s="45"/>
      <c r="C2" s="12"/>
      <c r="D2" s="47"/>
      <c r="E2" s="47"/>
      <c r="F2" s="12"/>
      <c r="G2" s="12"/>
      <c r="H2" s="12"/>
      <c r="I2" s="7"/>
      <c r="J2" s="7"/>
      <c r="K2" s="7"/>
      <c r="L2" s="7"/>
      <c r="M2" s="7"/>
      <c r="N2" s="7"/>
      <c r="O2" s="7"/>
      <c r="P2" s="7"/>
    </row>
    <row r="3" spans="1:16" s="1" customFormat="1" ht="28.8" x14ac:dyDescent="0.3">
      <c r="A3" s="13"/>
      <c r="B3" s="17" t="s">
        <v>43</v>
      </c>
      <c r="C3" s="13"/>
      <c r="D3" s="4" t="s">
        <v>4</v>
      </c>
      <c r="E3" s="4" t="s">
        <v>5</v>
      </c>
      <c r="F3" s="4"/>
      <c r="G3" s="4" t="s">
        <v>2</v>
      </c>
      <c r="H3" s="4"/>
      <c r="I3" s="2"/>
      <c r="J3" s="2" t="s">
        <v>14</v>
      </c>
      <c r="K3" s="2" t="s">
        <v>2</v>
      </c>
      <c r="L3" s="2" t="s">
        <v>3</v>
      </c>
      <c r="M3" s="2" t="s">
        <v>15</v>
      </c>
      <c r="N3" s="10" t="s">
        <v>19</v>
      </c>
      <c r="O3" s="10" t="s">
        <v>20</v>
      </c>
      <c r="P3" s="10"/>
    </row>
    <row r="4" spans="1:16" x14ac:dyDescent="0.3">
      <c r="A4" s="3"/>
      <c r="B4" s="3" t="s">
        <v>8</v>
      </c>
      <c r="C4" s="3"/>
      <c r="D4" s="18"/>
      <c r="E4" s="18"/>
      <c r="F4" s="4"/>
      <c r="G4" s="18"/>
      <c r="H4" s="4"/>
      <c r="I4" s="2"/>
      <c r="J4" s="5" t="str">
        <f t="shared" ref="J4:J11" si="0">IF(COUNT(D4:E4)&gt;1,ROUND(AVERAGE(D4:E4)/5,1)*5,"")</f>
        <v/>
      </c>
      <c r="K4" s="5" t="str">
        <f>IF(COUNT(G4)=1,G4,"")</f>
        <v/>
      </c>
      <c r="L4" s="5" t="str">
        <f>IF(D4="disp.","disp.",IF(COUNT(J4:K4)&gt;1,ROUND(AVERAGE(J4:K4)/5,1)*5,""))</f>
        <v/>
      </c>
      <c r="M4" s="23">
        <v>0.1111111111111111</v>
      </c>
      <c r="N4" s="22" t="str">
        <f>IF(AND(L4&lt;4,L4&gt;0.1),4-L4,"")</f>
        <v/>
      </c>
      <c r="O4" s="22" t="str">
        <f>IF(L4&lt;4,1,"")</f>
        <v/>
      </c>
      <c r="P4" s="11"/>
    </row>
    <row r="5" spans="1:16" x14ac:dyDescent="0.3">
      <c r="A5" s="3"/>
      <c r="B5" s="3" t="s">
        <v>10</v>
      </c>
      <c r="C5" s="3"/>
      <c r="D5" s="18"/>
      <c r="E5" s="18"/>
      <c r="F5" s="4"/>
      <c r="G5" s="18"/>
      <c r="H5" s="4"/>
      <c r="I5" s="2"/>
      <c r="J5" s="5" t="str">
        <f t="shared" si="0"/>
        <v/>
      </c>
      <c r="K5" s="5" t="str">
        <f t="shared" ref="K5:K9" si="1">IF(COUNT(G5)=1,G5,"")</f>
        <v/>
      </c>
      <c r="L5" s="5" t="str">
        <f t="shared" ref="L5:L9" si="2">IF(D5="disp.","disp.",IF(COUNT(J5:K5)&gt;1,ROUND(AVERAGE(J5:K5)/5,1)*5,""))</f>
        <v/>
      </c>
      <c r="M5" s="23">
        <v>0.1111111111111111</v>
      </c>
      <c r="N5" s="22" t="str">
        <f t="shared" ref="N5:N12" si="3">IF(AND(L5&lt;4,L5&gt;0.1),4-L5,"")</f>
        <v/>
      </c>
      <c r="O5" s="22" t="str">
        <f t="shared" ref="O5:O12" si="4">IF(L5&lt;4,1,"")</f>
        <v/>
      </c>
      <c r="P5" s="11"/>
    </row>
    <row r="6" spans="1:16" x14ac:dyDescent="0.3">
      <c r="A6" s="3"/>
      <c r="B6" s="3" t="s">
        <v>9</v>
      </c>
      <c r="C6" s="3"/>
      <c r="D6" s="18"/>
      <c r="E6" s="18"/>
      <c r="F6" s="4"/>
      <c r="G6" s="18"/>
      <c r="H6" s="4"/>
      <c r="I6" s="2"/>
      <c r="J6" s="5" t="str">
        <f t="shared" si="0"/>
        <v/>
      </c>
      <c r="K6" s="5" t="str">
        <f t="shared" si="1"/>
        <v/>
      </c>
      <c r="L6" s="5" t="str">
        <f t="shared" si="2"/>
        <v/>
      </c>
      <c r="M6" s="23">
        <v>0.1111111111111111</v>
      </c>
      <c r="N6" s="22" t="str">
        <f t="shared" si="3"/>
        <v/>
      </c>
      <c r="O6" s="22" t="str">
        <f t="shared" si="4"/>
        <v/>
      </c>
      <c r="P6" s="11"/>
    </row>
    <row r="7" spans="1:16" x14ac:dyDescent="0.3">
      <c r="A7" s="3"/>
      <c r="B7" s="3" t="s">
        <v>11</v>
      </c>
      <c r="C7" s="3"/>
      <c r="D7" s="18"/>
      <c r="E7" s="18"/>
      <c r="F7" s="4"/>
      <c r="G7" s="18"/>
      <c r="H7" s="4"/>
      <c r="I7" s="2"/>
      <c r="J7" s="5" t="str">
        <f t="shared" si="0"/>
        <v/>
      </c>
      <c r="K7" s="5" t="str">
        <f t="shared" si="1"/>
        <v/>
      </c>
      <c r="L7" s="5" t="str">
        <f t="shared" si="2"/>
        <v/>
      </c>
      <c r="M7" s="23">
        <v>0.1111111111111111</v>
      </c>
      <c r="N7" s="22" t="str">
        <f t="shared" si="3"/>
        <v/>
      </c>
      <c r="O7" s="22" t="str">
        <f t="shared" si="4"/>
        <v/>
      </c>
      <c r="P7" s="11"/>
    </row>
    <row r="8" spans="1:16" x14ac:dyDescent="0.3">
      <c r="A8" s="3"/>
      <c r="B8" s="3" t="s">
        <v>12</v>
      </c>
      <c r="C8" s="3"/>
      <c r="D8" s="18"/>
      <c r="E8" s="18"/>
      <c r="F8" s="4"/>
      <c r="G8" s="18"/>
      <c r="H8" s="4"/>
      <c r="I8" s="2"/>
      <c r="J8" s="5" t="str">
        <f t="shared" si="0"/>
        <v/>
      </c>
      <c r="K8" s="5" t="str">
        <f t="shared" si="1"/>
        <v/>
      </c>
      <c r="L8" s="5" t="str">
        <f t="shared" si="2"/>
        <v/>
      </c>
      <c r="M8" s="23">
        <v>0.1111111111111111</v>
      </c>
      <c r="N8" s="22" t="str">
        <f t="shared" si="3"/>
        <v/>
      </c>
      <c r="O8" s="22" t="str">
        <f t="shared" si="4"/>
        <v/>
      </c>
      <c r="P8" s="11"/>
    </row>
    <row r="9" spans="1:16" x14ac:dyDescent="0.3">
      <c r="A9" s="3"/>
      <c r="B9" s="3" t="s">
        <v>46</v>
      </c>
      <c r="C9" s="3"/>
      <c r="D9" s="18"/>
      <c r="E9" s="18"/>
      <c r="F9" s="4"/>
      <c r="G9" s="18"/>
      <c r="H9" s="4"/>
      <c r="I9" s="2"/>
      <c r="J9" s="5" t="str">
        <f t="shared" si="0"/>
        <v/>
      </c>
      <c r="K9" s="5" t="str">
        <f t="shared" si="1"/>
        <v/>
      </c>
      <c r="L9" s="5" t="str">
        <f t="shared" si="2"/>
        <v/>
      </c>
      <c r="M9" s="23">
        <v>0.1111111111111111</v>
      </c>
      <c r="N9" s="22" t="str">
        <f t="shared" si="3"/>
        <v/>
      </c>
      <c r="O9" s="22" t="str">
        <f t="shared" si="4"/>
        <v/>
      </c>
      <c r="P9" s="11"/>
    </row>
    <row r="10" spans="1:16" x14ac:dyDescent="0.3">
      <c r="A10" s="3"/>
      <c r="B10" s="3" t="s">
        <v>13</v>
      </c>
      <c r="C10" s="3"/>
      <c r="D10" s="18"/>
      <c r="E10" s="18"/>
      <c r="F10" s="4"/>
      <c r="G10" s="4"/>
      <c r="H10" s="4"/>
      <c r="I10" s="2"/>
      <c r="J10" s="5" t="str">
        <f t="shared" si="0"/>
        <v/>
      </c>
      <c r="K10" s="2"/>
      <c r="L10" s="5" t="str">
        <f>IF(D10="disp.","disp.",J10)</f>
        <v/>
      </c>
      <c r="M10" s="23">
        <v>0.1111111111111111</v>
      </c>
      <c r="N10" s="22" t="str">
        <f t="shared" si="3"/>
        <v/>
      </c>
      <c r="O10" s="22" t="str">
        <f t="shared" si="4"/>
        <v/>
      </c>
      <c r="P10" s="11"/>
    </row>
    <row r="11" spans="1:16" x14ac:dyDescent="0.3">
      <c r="A11" s="3"/>
      <c r="B11" s="3" t="s">
        <v>47</v>
      </c>
      <c r="C11" s="3"/>
      <c r="D11" s="18"/>
      <c r="E11" s="18"/>
      <c r="F11" s="4"/>
      <c r="G11" s="4"/>
      <c r="H11" s="4"/>
      <c r="I11" s="2"/>
      <c r="J11" s="5" t="str">
        <f t="shared" si="0"/>
        <v/>
      </c>
      <c r="K11" s="2"/>
      <c r="L11" s="5" t="str">
        <f>IF(D11="disp.","disp.",J11)</f>
        <v/>
      </c>
      <c r="M11" s="23">
        <v>0.1111111111111111</v>
      </c>
      <c r="N11" s="22" t="str">
        <f t="shared" si="3"/>
        <v/>
      </c>
      <c r="O11" s="22" t="str">
        <f t="shared" si="4"/>
        <v/>
      </c>
      <c r="P11" s="11"/>
    </row>
    <row r="12" spans="1:16" x14ac:dyDescent="0.3">
      <c r="A12" s="3"/>
      <c r="B12" s="3" t="s">
        <v>41</v>
      </c>
      <c r="C12" s="3"/>
      <c r="D12" s="18"/>
      <c r="E12" s="14"/>
      <c r="F12" s="4"/>
      <c r="G12" s="18"/>
      <c r="H12" s="4"/>
      <c r="I12" s="2"/>
      <c r="J12" s="5" t="str">
        <f>IF(COUNT(D12)=1,D12,"")</f>
        <v/>
      </c>
      <c r="K12" s="5" t="str">
        <f t="shared" ref="K12" si="5">IF(ISNUMBER(G12),G12,"")</f>
        <v/>
      </c>
      <c r="L12" s="5" t="str">
        <f>IF(D12="disp.","disp.",IF(COUNT(J12:K12)&gt;1,ROUND(AVERAGE(J12:K12)/5,1)*5,""))</f>
        <v/>
      </c>
      <c r="M12" s="23">
        <v>0.1111111111111111</v>
      </c>
      <c r="N12" s="22" t="str">
        <f t="shared" si="3"/>
        <v/>
      </c>
      <c r="O12" s="22" t="str">
        <f t="shared" si="4"/>
        <v/>
      </c>
      <c r="P12" s="11"/>
    </row>
    <row r="13" spans="1:16" x14ac:dyDescent="0.3">
      <c r="A13" s="3"/>
      <c r="B13" s="3"/>
      <c r="C13" s="3"/>
      <c r="D13" s="14"/>
      <c r="E13" s="14"/>
      <c r="F13" s="14"/>
      <c r="G13" s="14"/>
      <c r="H13" s="14"/>
      <c r="I13" s="8"/>
      <c r="J13" s="8"/>
      <c r="K13" s="8"/>
      <c r="L13" s="8"/>
      <c r="M13" s="8"/>
      <c r="N13" s="8"/>
      <c r="O13" s="8"/>
      <c r="P13" s="8"/>
    </row>
    <row r="14" spans="1:16" x14ac:dyDescent="0.3">
      <c r="A14" s="3"/>
      <c r="B14" s="3"/>
      <c r="C14" s="3"/>
      <c r="D14" s="14"/>
      <c r="E14" s="14"/>
      <c r="F14" s="14"/>
      <c r="G14" s="14"/>
      <c r="H14" s="14"/>
      <c r="I14" s="8"/>
      <c r="J14" s="7" t="s">
        <v>17</v>
      </c>
      <c r="K14" s="8"/>
      <c r="L14" s="6" t="str">
        <f>IF(COUNT(L4:L12)&gt;1,ROUND(AVERAGE(L4:L12),1),"")</f>
        <v/>
      </c>
      <c r="M14" s="7" t="s">
        <v>21</v>
      </c>
      <c r="N14" s="8"/>
      <c r="O14" s="8"/>
      <c r="P14" s="8"/>
    </row>
    <row r="15" spans="1:16" x14ac:dyDescent="0.3">
      <c r="A15" s="3"/>
      <c r="B15" s="3"/>
      <c r="C15" s="3"/>
      <c r="D15" s="14"/>
      <c r="E15" s="14"/>
      <c r="F15" s="14"/>
      <c r="G15" s="14"/>
      <c r="H15" s="14"/>
      <c r="I15" s="8"/>
      <c r="J15" s="7" t="s">
        <v>18</v>
      </c>
      <c r="K15" s="8"/>
      <c r="L15" s="6">
        <f>SUM(N4:N12)</f>
        <v>0</v>
      </c>
      <c r="M15" s="7" t="s">
        <v>23</v>
      </c>
      <c r="N15" s="8"/>
      <c r="O15" s="8"/>
      <c r="P15" s="8"/>
    </row>
    <row r="16" spans="1:16" x14ac:dyDescent="0.3">
      <c r="A16" s="3"/>
      <c r="B16" s="3"/>
      <c r="C16" s="3"/>
      <c r="D16" s="14"/>
      <c r="E16" s="14"/>
      <c r="F16" s="14"/>
      <c r="G16" s="14"/>
      <c r="H16" s="14"/>
      <c r="I16" s="8"/>
      <c r="J16" s="7" t="s">
        <v>24</v>
      </c>
      <c r="K16" s="8"/>
      <c r="L16" s="6">
        <f>SUM(O4:O12)</f>
        <v>0</v>
      </c>
      <c r="M16" s="7" t="s">
        <v>22</v>
      </c>
      <c r="N16" s="8"/>
      <c r="O16" s="8"/>
      <c r="P16" s="8"/>
    </row>
    <row r="17" spans="1:16" x14ac:dyDescent="0.3">
      <c r="A17" s="3"/>
      <c r="B17" s="3"/>
      <c r="C17" s="3"/>
      <c r="D17" s="14"/>
      <c r="E17" s="14"/>
      <c r="F17" s="14"/>
      <c r="G17" s="14"/>
      <c r="H17" s="14"/>
      <c r="I17" s="8"/>
      <c r="J17" s="7"/>
      <c r="K17" s="8"/>
      <c r="L17" s="8"/>
      <c r="M17" s="8"/>
      <c r="N17" s="8"/>
      <c r="O17" s="8"/>
      <c r="P17" s="8"/>
    </row>
    <row r="18" spans="1:16" x14ac:dyDescent="0.3">
      <c r="A18" s="3"/>
      <c r="B18" s="3"/>
      <c r="C18" s="3"/>
      <c r="D18" s="14"/>
      <c r="E18" s="14"/>
      <c r="F18" s="14"/>
      <c r="G18" s="14"/>
      <c r="H18" s="14"/>
      <c r="I18" s="8"/>
      <c r="J18" s="46" t="str">
        <f>IF(COUNTBLANK(L4:L12)=0,IF(AND(L14&gt;3.9,L15&lt;2.1,L16&lt;3),"BESTANDEN","NICHT BESTANDEN"),"Fachnoten unvollständig")</f>
        <v>Fachnoten unvollständig</v>
      </c>
      <c r="K18" s="46"/>
      <c r="L18" s="46"/>
      <c r="M18" s="46"/>
      <c r="N18" s="46"/>
      <c r="O18" s="46"/>
      <c r="P18" s="8"/>
    </row>
    <row r="19" spans="1:16" x14ac:dyDescent="0.3">
      <c r="A19" s="3"/>
      <c r="B19" s="3"/>
      <c r="C19" s="3"/>
      <c r="D19" s="14"/>
      <c r="E19" s="14"/>
      <c r="F19" s="14"/>
      <c r="G19" s="14"/>
      <c r="H19" s="14"/>
      <c r="I19" s="8"/>
      <c r="J19" s="16"/>
      <c r="K19" s="8"/>
      <c r="L19" s="8"/>
      <c r="M19" s="8"/>
      <c r="N19" s="8"/>
      <c r="O19" s="8"/>
      <c r="P19" s="8"/>
    </row>
    <row r="23" spans="1:16" hidden="1" x14ac:dyDescent="0.3"/>
    <row r="24" spans="1:16" hidden="1" x14ac:dyDescent="0.3"/>
    <row r="25" spans="1:16" hidden="1" x14ac:dyDescent="0.3"/>
    <row r="26" spans="1:16" hidden="1" x14ac:dyDescent="0.3"/>
    <row r="27" spans="1:16" hidden="1" x14ac:dyDescent="0.3"/>
    <row r="28" spans="1:16" hidden="1" x14ac:dyDescent="0.3"/>
    <row r="29" spans="1:16" hidden="1" x14ac:dyDescent="0.3"/>
    <row r="30" spans="1:16" hidden="1" x14ac:dyDescent="0.3"/>
    <row r="31" spans="1:16" hidden="1" x14ac:dyDescent="0.3"/>
    <row r="32" spans="1:16" hidden="1" x14ac:dyDescent="0.3"/>
    <row r="33" spans="4:4" hidden="1" x14ac:dyDescent="0.3"/>
    <row r="43" spans="4:4" x14ac:dyDescent="0.3">
      <c r="D43" s="44"/>
    </row>
    <row r="44" spans="4:4" hidden="1" x14ac:dyDescent="0.3">
      <c r="D44" s="6" t="s">
        <v>44</v>
      </c>
    </row>
    <row r="45" spans="4:4" hidden="1" x14ac:dyDescent="0.3">
      <c r="D45" s="6">
        <v>1</v>
      </c>
    </row>
    <row r="46" spans="4:4" hidden="1" x14ac:dyDescent="0.3">
      <c r="D46" s="6">
        <v>1.5</v>
      </c>
    </row>
    <row r="47" spans="4:4" hidden="1" x14ac:dyDescent="0.3">
      <c r="D47" s="6">
        <v>2</v>
      </c>
    </row>
    <row r="48" spans="4:4" hidden="1" x14ac:dyDescent="0.3">
      <c r="D48" s="6">
        <v>2.5</v>
      </c>
    </row>
    <row r="49" spans="4:4" hidden="1" x14ac:dyDescent="0.3">
      <c r="D49" s="6">
        <v>3</v>
      </c>
    </row>
    <row r="50" spans="4:4" hidden="1" x14ac:dyDescent="0.3">
      <c r="D50" s="6">
        <v>3.5</v>
      </c>
    </row>
    <row r="51" spans="4:4" hidden="1" x14ac:dyDescent="0.3">
      <c r="D51" s="6">
        <v>4</v>
      </c>
    </row>
    <row r="52" spans="4:4" hidden="1" x14ac:dyDescent="0.3">
      <c r="D52" s="6">
        <v>4.5</v>
      </c>
    </row>
    <row r="53" spans="4:4" hidden="1" x14ac:dyDescent="0.3">
      <c r="D53" s="6">
        <v>5</v>
      </c>
    </row>
    <row r="54" spans="4:4" hidden="1" x14ac:dyDescent="0.3">
      <c r="D54" s="6">
        <v>5.5</v>
      </c>
    </row>
    <row r="55" spans="4:4" hidden="1" x14ac:dyDescent="0.3">
      <c r="D55" s="6">
        <v>6</v>
      </c>
    </row>
    <row r="56" spans="4:4" x14ac:dyDescent="0.3">
      <c r="D56" s="44"/>
    </row>
    <row r="57" spans="4:4" x14ac:dyDescent="0.3">
      <c r="D57" s="44"/>
    </row>
  </sheetData>
  <sheetProtection algorithmName="SHA-512" hashValue="HtXwRyp9QFwtdIok9xOGMF7J7ZDen1TRpyOwZ53I63KYUykv56rPUFyl1+u58NZj+ScuknZznZL7pKzPJYvSqw==" saltValue="+61fTVY1aZDhem6h+YCXXw==" spinCount="100000" sheet="1" selectLockedCells="1"/>
  <mergeCells count="2">
    <mergeCell ref="D2:E2"/>
    <mergeCell ref="J18:O18"/>
  </mergeCells>
  <conditionalFormatting sqref="J18">
    <cfRule type="cellIs" dxfId="3" priority="1" operator="equal">
      <formula>"NICHT BESTANDEN"</formula>
    </cfRule>
    <cfRule type="cellIs" dxfId="2" priority="2" operator="equal">
      <formula>"BESTANDEN"</formula>
    </cfRule>
  </conditionalFormatting>
  <conditionalFormatting sqref="L14">
    <cfRule type="cellIs" dxfId="1" priority="5" operator="lessThan">
      <formula>4</formula>
    </cfRule>
  </conditionalFormatting>
  <conditionalFormatting sqref="L15:L16">
    <cfRule type="cellIs" dxfId="0" priority="3" operator="greaterThan">
      <formula>2</formula>
    </cfRule>
  </conditionalFormatting>
  <dataValidations count="1">
    <dataValidation type="list" allowBlank="1" showInputMessage="1" showErrorMessage="1" errorTitle="Ungültige Eingabe!" error="Wählen Sie den zutreffenden Wert aus der Liste aus." prompt="Wählen Sie den zutreffende Wert aus." sqref="G4:G9 G12 D12 D4:E11" xr:uid="{00000000-0002-0000-0100-000000000000}">
      <formula1>$D$44:$D$55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&amp;L&amp;"-,Fett"&amp;14Notenrechner BM 2&amp;C&amp;"-,Fett"&amp;14Typ Wirtschaft Vollzeit&amp;Rgültig ab BMP 2018</oddHeader>
    <oddFooter>&amp;CAlle Angaben ohne Gewähr!</oddFooter>
  </headerFooter>
  <rowBreaks count="1" manualBreakCount="1">
    <brk id="1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zoomScaleNormal="100" workbookViewId="0">
      <selection activeCell="K5" sqref="K5"/>
    </sheetView>
  </sheetViews>
  <sheetFormatPr baseColWidth="10" defaultColWidth="10.88671875" defaultRowHeight="14.4" x14ac:dyDescent="0.3"/>
  <cols>
    <col min="1" max="1" width="13" customWidth="1"/>
    <col min="2" max="2" width="48.33203125" customWidth="1"/>
    <col min="3" max="3" width="23.6640625" style="6" customWidth="1"/>
    <col min="4" max="4" width="16.44140625" customWidth="1"/>
    <col min="5" max="5" width="14.6640625" style="6" customWidth="1"/>
    <col min="6" max="6" width="27.6640625" customWidth="1"/>
  </cols>
  <sheetData>
    <row r="1" spans="1:6" ht="17.25" customHeight="1" x14ac:dyDescent="0.3">
      <c r="A1" s="52" t="s">
        <v>34</v>
      </c>
      <c r="B1" s="52"/>
      <c r="C1" s="52"/>
      <c r="D1" s="24"/>
      <c r="E1" s="25"/>
      <c r="F1" s="24"/>
    </row>
    <row r="2" spans="1:6" ht="24.75" customHeight="1" x14ac:dyDescent="0.3">
      <c r="A2" s="53" t="s">
        <v>35</v>
      </c>
      <c r="B2" s="53"/>
      <c r="C2" s="53"/>
      <c r="D2" s="24"/>
      <c r="E2" s="25"/>
      <c r="F2" s="24"/>
    </row>
    <row r="3" spans="1:6" ht="28.8" x14ac:dyDescent="0.3">
      <c r="A3" s="26" t="s">
        <v>33</v>
      </c>
      <c r="B3" s="26" t="s">
        <v>32</v>
      </c>
      <c r="C3" s="27" t="s">
        <v>31</v>
      </c>
      <c r="D3" s="27" t="s">
        <v>30</v>
      </c>
      <c r="E3" s="27" t="s">
        <v>29</v>
      </c>
      <c r="F3" s="26" t="s">
        <v>39</v>
      </c>
    </row>
    <row r="4" spans="1:6" ht="60.6" customHeight="1" x14ac:dyDescent="0.3">
      <c r="A4" s="54" t="s">
        <v>8</v>
      </c>
      <c r="B4" s="28" t="s">
        <v>28</v>
      </c>
      <c r="C4" s="29" t="s">
        <v>25</v>
      </c>
      <c r="D4" s="30">
        <v>0.5</v>
      </c>
      <c r="E4" s="55" t="s">
        <v>36</v>
      </c>
      <c r="F4" s="56" t="s">
        <v>37</v>
      </c>
    </row>
    <row r="5" spans="1:6" ht="60.6" customHeight="1" x14ac:dyDescent="0.3">
      <c r="A5" s="54"/>
      <c r="B5" s="28" t="s">
        <v>48</v>
      </c>
      <c r="C5" s="29" t="s">
        <v>25</v>
      </c>
      <c r="D5" s="30">
        <v>0.5</v>
      </c>
      <c r="E5" s="55"/>
      <c r="F5" s="56"/>
    </row>
    <row r="6" spans="1:6" ht="60.6" customHeight="1" x14ac:dyDescent="0.3">
      <c r="A6" s="49" t="s">
        <v>10</v>
      </c>
      <c r="B6" s="31" t="s">
        <v>40</v>
      </c>
      <c r="C6" s="32" t="s">
        <v>25</v>
      </c>
      <c r="D6" s="33">
        <v>0.5</v>
      </c>
      <c r="E6" s="50" t="s">
        <v>36</v>
      </c>
      <c r="F6" s="51" t="s">
        <v>37</v>
      </c>
    </row>
    <row r="7" spans="1:6" ht="60.6" customHeight="1" x14ac:dyDescent="0.3">
      <c r="A7" s="49"/>
      <c r="B7" s="31" t="s">
        <v>48</v>
      </c>
      <c r="C7" s="32" t="s">
        <v>25</v>
      </c>
      <c r="D7" s="33">
        <v>0.5</v>
      </c>
      <c r="E7" s="50"/>
      <c r="F7" s="51"/>
    </row>
    <row r="8" spans="1:6" ht="60.6" customHeight="1" x14ac:dyDescent="0.3">
      <c r="A8" s="54" t="s">
        <v>9</v>
      </c>
      <c r="B8" s="28" t="s">
        <v>40</v>
      </c>
      <c r="C8" s="29" t="s">
        <v>25</v>
      </c>
      <c r="D8" s="30">
        <v>0.5</v>
      </c>
      <c r="E8" s="55" t="s">
        <v>36</v>
      </c>
      <c r="F8" s="56" t="s">
        <v>37</v>
      </c>
    </row>
    <row r="9" spans="1:6" ht="60.6" customHeight="1" x14ac:dyDescent="0.3">
      <c r="A9" s="54"/>
      <c r="B9" s="28" t="s">
        <v>48</v>
      </c>
      <c r="C9" s="29" t="s">
        <v>25</v>
      </c>
      <c r="D9" s="30">
        <v>0.5</v>
      </c>
      <c r="E9" s="55"/>
      <c r="F9" s="56"/>
    </row>
    <row r="10" spans="1:6" ht="60.6" customHeight="1" x14ac:dyDescent="0.3">
      <c r="A10" s="49" t="s">
        <v>11</v>
      </c>
      <c r="B10" s="31" t="s">
        <v>27</v>
      </c>
      <c r="C10" s="32" t="s">
        <v>25</v>
      </c>
      <c r="D10" s="33">
        <v>0.5</v>
      </c>
      <c r="E10" s="50" t="s">
        <v>36</v>
      </c>
      <c r="F10" s="51" t="s">
        <v>37</v>
      </c>
    </row>
    <row r="11" spans="1:6" ht="60.6" customHeight="1" x14ac:dyDescent="0.3">
      <c r="A11" s="49"/>
      <c r="B11" s="31" t="s">
        <v>48</v>
      </c>
      <c r="C11" s="32" t="s">
        <v>25</v>
      </c>
      <c r="D11" s="33">
        <v>0.5</v>
      </c>
      <c r="E11" s="50"/>
      <c r="F11" s="51"/>
    </row>
    <row r="12" spans="1:6" ht="60.6" customHeight="1" x14ac:dyDescent="0.3">
      <c r="A12" s="57" t="s">
        <v>42</v>
      </c>
      <c r="B12" s="28" t="s">
        <v>27</v>
      </c>
      <c r="C12" s="29" t="s">
        <v>25</v>
      </c>
      <c r="D12" s="34" t="s">
        <v>38</v>
      </c>
      <c r="E12" s="55" t="s">
        <v>36</v>
      </c>
      <c r="F12" s="56" t="s">
        <v>37</v>
      </c>
    </row>
    <row r="13" spans="1:6" ht="60.6" customHeight="1" x14ac:dyDescent="0.3">
      <c r="A13" s="58"/>
      <c r="B13" s="28" t="s">
        <v>48</v>
      </c>
      <c r="C13" s="29" t="s">
        <v>25</v>
      </c>
      <c r="D13" s="34" t="s">
        <v>38</v>
      </c>
      <c r="E13" s="55"/>
      <c r="F13" s="56"/>
    </row>
    <row r="14" spans="1:6" ht="60.6" customHeight="1" x14ac:dyDescent="0.3">
      <c r="A14" s="59" t="s">
        <v>46</v>
      </c>
      <c r="B14" s="31" t="s">
        <v>27</v>
      </c>
      <c r="C14" s="32" t="s">
        <v>25</v>
      </c>
      <c r="D14" s="35" t="s">
        <v>38</v>
      </c>
      <c r="E14" s="50" t="s">
        <v>36</v>
      </c>
      <c r="F14" s="51" t="s">
        <v>37</v>
      </c>
    </row>
    <row r="15" spans="1:6" ht="60.6" customHeight="1" x14ac:dyDescent="0.3">
      <c r="A15" s="60"/>
      <c r="B15" s="31" t="s">
        <v>48</v>
      </c>
      <c r="C15" s="32" t="s">
        <v>25</v>
      </c>
      <c r="D15" s="35" t="s">
        <v>38</v>
      </c>
      <c r="E15" s="50"/>
      <c r="F15" s="51"/>
    </row>
    <row r="16" spans="1:6" ht="121.95" customHeight="1" x14ac:dyDescent="0.3">
      <c r="A16" s="38" t="s">
        <v>13</v>
      </c>
      <c r="B16" s="28" t="s">
        <v>48</v>
      </c>
      <c r="C16" s="29" t="s">
        <v>25</v>
      </c>
      <c r="D16" s="36">
        <v>1</v>
      </c>
      <c r="E16" s="29" t="s">
        <v>36</v>
      </c>
      <c r="F16" s="37" t="s">
        <v>37</v>
      </c>
    </row>
    <row r="17" spans="1:6" ht="121.95" customHeight="1" x14ac:dyDescent="0.3">
      <c r="A17" s="39" t="s">
        <v>47</v>
      </c>
      <c r="B17" s="40" t="s">
        <v>48</v>
      </c>
      <c r="C17" s="32" t="s">
        <v>25</v>
      </c>
      <c r="D17" s="41">
        <v>1</v>
      </c>
      <c r="E17" s="42" t="s">
        <v>36</v>
      </c>
      <c r="F17" s="43" t="s">
        <v>37</v>
      </c>
    </row>
    <row r="18" spans="1:6" ht="60.6" customHeight="1" x14ac:dyDescent="0.3">
      <c r="A18" s="57" t="s">
        <v>41</v>
      </c>
      <c r="B18" s="28" t="s">
        <v>26</v>
      </c>
      <c r="C18" s="29" t="s">
        <v>25</v>
      </c>
      <c r="D18" s="34" t="s">
        <v>38</v>
      </c>
      <c r="E18" s="55" t="s">
        <v>36</v>
      </c>
      <c r="F18" s="56" t="s">
        <v>37</v>
      </c>
    </row>
    <row r="19" spans="1:6" ht="60.6" customHeight="1" x14ac:dyDescent="0.3">
      <c r="A19" s="58"/>
      <c r="B19" s="28" t="s">
        <v>49</v>
      </c>
      <c r="C19" s="29" t="s">
        <v>25</v>
      </c>
      <c r="D19" s="34" t="s">
        <v>38</v>
      </c>
      <c r="E19" s="55"/>
      <c r="F19" s="56"/>
    </row>
  </sheetData>
  <sheetProtection sheet="1" selectLockedCells="1" selectUnlockedCells="1"/>
  <mergeCells count="23">
    <mergeCell ref="A18:A19"/>
    <mergeCell ref="E18:E19"/>
    <mergeCell ref="F18:F19"/>
    <mergeCell ref="A12:A13"/>
    <mergeCell ref="E12:E13"/>
    <mergeCell ref="F12:F13"/>
    <mergeCell ref="A14:A15"/>
    <mergeCell ref="E14:E15"/>
    <mergeCell ref="F14:F15"/>
    <mergeCell ref="A8:A9"/>
    <mergeCell ref="E8:E9"/>
    <mergeCell ref="F8:F9"/>
    <mergeCell ref="A10:A11"/>
    <mergeCell ref="E10:E11"/>
    <mergeCell ref="F10:F11"/>
    <mergeCell ref="A6:A7"/>
    <mergeCell ref="E6:E7"/>
    <mergeCell ref="F6:F7"/>
    <mergeCell ref="A1:C1"/>
    <mergeCell ref="A2:C2"/>
    <mergeCell ref="A4:A5"/>
    <mergeCell ref="E4:E5"/>
    <mergeCell ref="F4:F5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BM 2 WD-D berufsbegleitend</vt:lpstr>
      <vt:lpstr>BM 2 WD-D Vollzeit</vt:lpstr>
      <vt:lpstr>Berechnungs- und Rundungsregeln</vt:lpstr>
    </vt:vector>
  </TitlesOfParts>
  <Company>WKS KV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Dominik</dc:creator>
  <cp:lastModifiedBy>Bernhard Tanja</cp:lastModifiedBy>
  <cp:lastPrinted>2020-01-13T05:48:45Z</cp:lastPrinted>
  <dcterms:created xsi:type="dcterms:W3CDTF">2018-09-12T07:52:20Z</dcterms:created>
  <dcterms:modified xsi:type="dcterms:W3CDTF">2025-12-23T14:53:51Z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1651</vt:lpwstr>
  </property>
</Properties>
</file>